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kiemelt ei" sheetId="1" r:id="rId1"/>
    <sheet name="kiadások" sheetId="2" r:id="rId2"/>
    <sheet name="bevételek" sheetId="3" r:id="rId3"/>
    <sheet name="MŰK-FELH" sheetId="4" state="hidden" r:id="rId4"/>
    <sheet name="létszám" sheetId="5" state="hidden" r:id="rId5"/>
    <sheet name="beruházások felújítások" sheetId="6" state="hidden" r:id="rId6"/>
    <sheet name="finanszírozás" sheetId="7" state="hidden" r:id="rId7"/>
    <sheet name="szociális és átadott" sheetId="8" state="hidden" r:id="rId8"/>
    <sheet name="átvett" sheetId="9" state="hidden" r:id="rId9"/>
    <sheet name="helyi adók" sheetId="10" state="hidden" r:id="rId10"/>
    <sheet name="EI FELHASZN TERV" sheetId="11" state="hidden" r:id="rId11"/>
  </sheets>
  <definedNames>
    <definedName name="_xlnm.Print_Area" localSheetId="8">'átvett'!$A$1:$C$116</definedName>
    <definedName name="_xlnm.Print_Area" localSheetId="2">'bevételek'!$A$1:$H$95</definedName>
    <definedName name="_xlnm.Print_Area" localSheetId="10">'EI FELHASZN TERV'!$A$1:$Q$36</definedName>
    <definedName name="_xlnm.Print_Area" localSheetId="6">'finanszírozás'!$A$1:$D$9</definedName>
    <definedName name="_xlnm.Print_Area" localSheetId="1">'kiadások'!$A$1:$J$123</definedName>
    <definedName name="_xlnm.Print_Area" localSheetId="0">'kiemelt ei'!$A$1:$E$27</definedName>
    <definedName name="_xlnm.Print_Area" localSheetId="4">'létszám'!$A$1:$D$33</definedName>
    <definedName name="_xlnm.Print_Area" localSheetId="7">'szociális és átadott'!$A$2:$C$44</definedName>
    <definedName name="pr232" localSheetId="3">'MŰK-FELH'!#REF!</definedName>
    <definedName name="pr233" localSheetId="3">'MŰK-FELH'!#REF!</definedName>
    <definedName name="pr234" localSheetId="3">'MŰK-FELH'!#REF!</definedName>
    <definedName name="pr235" localSheetId="3">'MŰK-FELH'!#REF!</definedName>
    <definedName name="pr236" localSheetId="3">'MŰK-FELH'!#REF!</definedName>
    <definedName name="pr312" localSheetId="3">'MŰK-FELH'!#REF!</definedName>
    <definedName name="pr313" localSheetId="3">'MŰK-FELH'!#REF!</definedName>
    <definedName name="pr314" localSheetId="3">'MŰK-FELH'!#REF!</definedName>
    <definedName name="pr315" localSheetId="3">'MŰK-FELH'!#REF!</definedName>
  </definedNames>
  <calcPr fullCalcOnLoad="1"/>
</workbook>
</file>

<file path=xl/sharedStrings.xml><?xml version="1.0" encoding="utf-8"?>
<sst xmlns="http://schemas.openxmlformats.org/spreadsheetml/2006/main" count="971" uniqueCount="668">
  <si>
    <t>ÖNKORMÁNYZATI ELŐIRÁNYZATOK</t>
  </si>
  <si>
    <t>MINDÖSSZESEN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</si>
  <si>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</si>
  <si>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</si>
  <si>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</si>
  <si>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</si>
  <si>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</si>
  <si>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</si>
  <si>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 xml:space="preserve">Betegséggel kapcsolatos (nem társadalombiztosítási) ellátások </t>
  </si>
  <si>
    <t>Helyi adó és egyéb közhatalmi bevételek (E Ft)</t>
  </si>
  <si>
    <t>Támogatások, kölcsönök bevételei (E Ft)</t>
  </si>
  <si>
    <t>Rovat-
szám</t>
  </si>
  <si>
    <t>Lakosságnak juttatott támogatások, szociális, rászorultsági jellegű ellátások (E Ft)</t>
  </si>
  <si>
    <t>Összesen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</si>
  <si>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</si>
  <si>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</si>
  <si>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</si>
  <si>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</si>
  <si>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</si>
  <si>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</si>
  <si>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</si>
  <si>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</si>
  <si>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</si>
  <si>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</si>
  <si>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</si>
  <si>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</si>
  <si>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</si>
  <si>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</si>
  <si>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</si>
  <si>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</si>
  <si>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</si>
  <si>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</si>
  <si>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</si>
  <si>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</si>
  <si>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</si>
  <si>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</si>
  <si>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</si>
  <si>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</si>
  <si>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</si>
  <si>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</si>
  <si>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</si>
  <si>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</si>
  <si>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</si>
  <si>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</si>
  <si>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</si>
  <si>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</si>
  <si>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</si>
  <si>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</si>
  <si>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</si>
  <si>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</si>
  <si>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</si>
  <si>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</si>
  <si>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</si>
  <si>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</si>
  <si>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</si>
  <si>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</si>
  <si>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</si>
  <si>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</si>
  <si>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</si>
  <si>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</si>
  <si>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</si>
  <si>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</si>
  <si>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</si>
  <si>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</si>
  <si>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</si>
  <si>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</si>
  <si>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</si>
  <si>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</si>
  <si>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</si>
  <si>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</si>
  <si>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</si>
  <si>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</si>
  <si>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</si>
  <si>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</si>
  <si>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</si>
  <si>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</si>
  <si>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</si>
  <si>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</si>
  <si>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</si>
  <si>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</si>
  <si>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</si>
  <si>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</si>
  <si>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</si>
  <si>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</si>
  <si>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</si>
  <si>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</si>
  <si>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</si>
  <si>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</si>
  <si>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</si>
  <si>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</si>
  <si>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</si>
  <si>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</si>
  <si>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</si>
  <si>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</si>
  <si>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</si>
  <si>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</si>
  <si>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</si>
  <si>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</si>
  <si>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</si>
  <si>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</si>
  <si>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</si>
  <si>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</si>
  <si>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</si>
  <si>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</si>
  <si>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</si>
  <si>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</si>
  <si>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</si>
  <si>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</si>
  <si>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</si>
  <si>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</si>
  <si>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</si>
  <si>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</si>
  <si>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</si>
  <si>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</si>
  <si>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</si>
  <si>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</si>
  <si>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</si>
  <si>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</si>
  <si>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</si>
  <si>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</si>
  <si>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</si>
  <si>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</si>
  <si>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</si>
  <si>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</si>
  <si>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</si>
  <si>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</si>
  <si>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</si>
  <si>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</si>
  <si>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</si>
  <si>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</si>
  <si>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</si>
  <si>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</si>
  <si>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</si>
  <si>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</si>
  <si>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</si>
  <si>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</si>
  <si>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</si>
  <si>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</si>
  <si>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</si>
  <si>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</si>
  <si>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</si>
  <si>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</si>
  <si>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</si>
  <si>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</si>
  <si>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</si>
  <si>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</si>
  <si>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</si>
  <si>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</si>
  <si>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</si>
  <si>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</si>
  <si>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</si>
  <si>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</si>
  <si>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</si>
  <si>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</si>
  <si>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</si>
  <si>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</si>
  <si>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</si>
  <si>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</si>
  <si>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</si>
  <si>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</si>
  <si>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</si>
  <si>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</si>
  <si>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</si>
  <si>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</si>
  <si>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</si>
  <si>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</si>
  <si>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</si>
  <si>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</si>
  <si>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</si>
  <si>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</si>
  <si>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</si>
  <si>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</si>
  <si>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</si>
  <si>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</si>
  <si>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</si>
  <si>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</si>
  <si>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</si>
  <si>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</si>
  <si>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</si>
  <si>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</si>
  <si>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</si>
  <si>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</si>
  <si>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</si>
  <si>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</si>
  <si>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</si>
  <si>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</si>
  <si>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</si>
  <si>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</si>
  <si>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</si>
  <si>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</si>
  <si>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</si>
  <si>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</si>
  <si>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</si>
  <si>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</si>
  <si>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</si>
  <si>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</si>
  <si>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</si>
  <si>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</si>
  <si>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</si>
  <si>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</si>
  <si>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</si>
  <si>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</si>
  <si>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</si>
  <si>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</si>
  <si>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</si>
  <si>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</si>
  <si>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</si>
  <si>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</si>
  <si>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</si>
  <si>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</si>
  <si>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</si>
  <si>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</si>
  <si>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</si>
  <si>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</si>
  <si>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</si>
  <si>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</si>
  <si>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</si>
  <si>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</si>
  <si>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</si>
  <si>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</si>
  <si>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</si>
  <si>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</si>
  <si>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</si>
  <si>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</si>
  <si>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</si>
  <si>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</si>
  <si>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</si>
  <si>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</si>
  <si>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</si>
  <si>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</si>
  <si>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</si>
  <si>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</si>
  <si>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</si>
  <si>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</si>
  <si>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</si>
  <si>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</si>
  <si>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</si>
  <si>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</si>
  <si>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</si>
  <si>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</si>
  <si>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</si>
  <si>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</si>
  <si>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</si>
  <si>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</si>
  <si>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</si>
  <si>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</si>
  <si>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</si>
  <si>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</si>
  <si>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</si>
  <si>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</si>
  <si>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</si>
  <si>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</si>
  <si>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</si>
  <si>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</si>
  <si>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</si>
  <si>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</si>
  <si>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</si>
  <si>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</si>
  <si>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</si>
  <si>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</si>
  <si>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</si>
  <si>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</si>
  <si>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</si>
  <si>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</si>
  <si>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</si>
  <si>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</si>
  <si>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</si>
  <si>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</si>
  <si>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</si>
  <si>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</si>
  <si>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</si>
  <si>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</si>
  <si>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</si>
  <si>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</si>
  <si>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</si>
  <si>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</si>
  <si>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</si>
  <si>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</si>
  <si>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</si>
  <si>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</si>
  <si>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</si>
  <si>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</si>
  <si>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</si>
  <si>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</si>
  <si>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</si>
  <si>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</si>
  <si>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</si>
  <si>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</si>
  <si>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</si>
  <si>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</si>
  <si>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</si>
  <si>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</si>
  <si>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</si>
  <si>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</si>
  <si>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</si>
  <si>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</si>
  <si>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</si>
  <si>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</si>
  <si>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</si>
  <si>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</si>
  <si>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</si>
  <si>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</si>
  <si>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</si>
  <si>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</si>
  <si>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</si>
  <si>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</si>
  <si>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</si>
  <si>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</si>
  <si>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</si>
  <si>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</si>
  <si>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</si>
  <si>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</si>
  <si>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</si>
  <si>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</si>
  <si>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</si>
  <si>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</si>
  <si>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</si>
  <si>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</si>
  <si>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</si>
  <si>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</si>
  <si>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</si>
  <si>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</si>
  <si>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</si>
  <si>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</si>
  <si>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</si>
  <si>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helyi megállapítású ápolási díj  [Szoctv. 43/B. §]  </t>
  </si>
  <si>
    <t>egyéb, az önkormányzat rendeletében megállapított juttatás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</si>
  <si>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</si>
  <si>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</si>
  <si>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</si>
  <si>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</si>
  <si>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</si>
  <si>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</si>
  <si>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</si>
  <si>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</si>
  <si>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</si>
  <si>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</si>
  <si>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</si>
  <si>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</si>
  <si>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</si>
  <si>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</si>
  <si>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</si>
  <si>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</si>
  <si>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</si>
  <si>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</si>
  <si>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</si>
  <si>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</si>
  <si>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</si>
  <si>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</si>
  <si>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</si>
  <si>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</si>
  <si>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</si>
  <si>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</si>
  <si>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</si>
  <si>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</si>
  <si>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</si>
  <si>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</si>
  <si>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</si>
  <si>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</si>
  <si>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</si>
  <si>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</si>
  <si>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</si>
  <si>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</si>
  <si>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</si>
  <si>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</si>
  <si>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</si>
  <si>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</si>
  <si>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</si>
  <si>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</si>
  <si>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</si>
  <si>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</si>
  <si>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</si>
  <si>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</si>
  <si>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</si>
  <si>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</si>
  <si>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</si>
  <si>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</si>
  <si>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</si>
  <si>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</si>
  <si>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</si>
  <si>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</si>
  <si>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</si>
  <si>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</si>
  <si>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</si>
  <si>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</si>
  <si>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</si>
  <si>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</si>
  <si>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</si>
  <si>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</si>
  <si>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</si>
  <si>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</si>
  <si>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</si>
  <si>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</si>
  <si>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</si>
  <si>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</si>
  <si>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</si>
  <si>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</si>
  <si>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</si>
  <si>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</si>
  <si>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</si>
  <si>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</si>
  <si>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</si>
  <si>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</si>
  <si>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</si>
  <si>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</si>
  <si>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</si>
  <si>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</si>
  <si>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</si>
  <si>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</si>
  <si>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</si>
  <si>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</si>
  <si>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</si>
  <si>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</si>
  <si>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</si>
  <si>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</si>
  <si>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</si>
  <si>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</si>
  <si>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</si>
  <si>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</si>
  <si>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</si>
  <si>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</si>
  <si>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</si>
  <si>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</si>
  <si>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</si>
  <si>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</si>
  <si>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</si>
  <si>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</si>
  <si>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</si>
  <si>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</si>
  <si>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</si>
  <si>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</si>
  <si>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</si>
  <si>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</si>
  <si>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</si>
  <si>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</si>
  <si>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</si>
  <si>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</si>
  <si>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</si>
  <si>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</si>
  <si>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</si>
  <si>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</si>
  <si>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</si>
  <si>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</si>
  <si>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</si>
  <si>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</si>
  <si>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</si>
  <si>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</si>
  <si>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</si>
  <si>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</si>
  <si>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</si>
  <si>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Működési bevételek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</si>
  <si>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</si>
  <si>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</si>
  <si>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</si>
  <si>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</si>
  <si>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</si>
  <si>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</si>
  <si>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</si>
  <si>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</si>
  <si>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</si>
  <si>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</si>
  <si>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</si>
  <si>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</si>
  <si>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</si>
  <si>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</si>
  <si>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</si>
  <si>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</si>
  <si>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</si>
  <si>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</si>
  <si>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</si>
  <si>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</si>
  <si>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</si>
  <si>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</si>
  <si>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</si>
  <si>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</si>
  <si>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</si>
  <si>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</si>
  <si>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</si>
  <si>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</si>
  <si>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</si>
  <si>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</si>
  <si>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</si>
  <si>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</si>
  <si>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</si>
  <si>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</si>
  <si>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</si>
  <si>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</si>
  <si>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</si>
  <si>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</si>
  <si>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</si>
  <si>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</si>
  <si>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</si>
  <si>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</si>
  <si>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</si>
  <si>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</si>
  <si>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</si>
  <si>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</si>
  <si>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</si>
  <si>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</si>
  <si>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</si>
  <si>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</si>
  <si>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</si>
  <si>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</si>
  <si>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</si>
  <si>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</si>
  <si>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</si>
  <si>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</si>
  <si>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</si>
  <si>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</si>
  <si>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</si>
  <si>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</si>
  <si>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</si>
  <si>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</si>
  <si>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</si>
  <si>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</si>
  <si>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</si>
  <si>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</si>
  <si>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</si>
  <si>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Önkormányzat</t>
  </si>
  <si>
    <t>Óvoda</t>
  </si>
  <si>
    <t>Pereszteg Község Önkormányzat 2014. évi költségvetése</t>
  </si>
  <si>
    <t>Peresztegi Napközi Otthonos Óvoda</t>
  </si>
  <si>
    <t>Költségvetési engedélyezett létszámkeret (álláshely) (fő) PERESZTEGI NAPKÖZI OTTHONOS ÓVODA</t>
  </si>
  <si>
    <t>FEJLESZTÉSEK (e Ft)</t>
  </si>
  <si>
    <r>
      <t>BERUHÁZÁSI</t>
    </r>
    <r>
      <rPr>
        <sz val="10"/>
        <rFont val="Times New Roman"/>
        <family val="1"/>
      </rPr>
      <t xml:space="preserve"> kiadások</t>
    </r>
  </si>
  <si>
    <t>Település üzemeltetés kiadásai</t>
  </si>
  <si>
    <t>Óvodai nevelés</t>
  </si>
  <si>
    <t>Beruházási kiadások összesen:</t>
  </si>
  <si>
    <r>
      <t xml:space="preserve">FELÚJÍTÁSI </t>
    </r>
    <r>
      <rPr>
        <sz val="10"/>
        <rFont val="Times New Roman"/>
        <family val="1"/>
      </rPr>
      <t>kiadások</t>
    </r>
  </si>
  <si>
    <t>Víz termelés-kezelés-ellátás</t>
  </si>
  <si>
    <t>Viziközmű vagyonon végzett  felúj.</t>
  </si>
  <si>
    <t>Szennyvíz gyűjtése, tisztítása, elhelyezése</t>
  </si>
  <si>
    <t>Szennyvízhálózat felújítása</t>
  </si>
  <si>
    <t>Felújítási kiadások összesen:</t>
  </si>
  <si>
    <t>Egyéb felhalmozási kiadások</t>
  </si>
  <si>
    <t>önkormányzati segély [Szoctv. 45.§]  "átmeneti segély"</t>
  </si>
  <si>
    <t>önkormányzati segély [Szoctv. 45.§]  "temetési segély"</t>
  </si>
  <si>
    <t xml:space="preserve"> - BURSA ösztöndíj</t>
  </si>
  <si>
    <t xml:space="preserve"> - Első lakáshoz jutási támogatás</t>
  </si>
  <si>
    <t>Támogatások nyújtása (E Ft)</t>
  </si>
  <si>
    <t xml:space="preserve"> - TÖOSZ tagdíj</t>
  </si>
  <si>
    <t xml:space="preserve"> - Vöröskereszt</t>
  </si>
  <si>
    <t>MŰKÖDÉSI ÉS FELHALMOZÁSI CÉLÚ BEVÉTELI ÉS KIADÁSI ELŐIRÁNYZATOK (e Ft )</t>
  </si>
  <si>
    <t>BEVÉTELEK</t>
  </si>
  <si>
    <t>KIADÁSOK</t>
  </si>
  <si>
    <t>Működést szolgáló bevételek</t>
  </si>
  <si>
    <t>Működési kiadások</t>
  </si>
  <si>
    <t>Személyi juttatások</t>
  </si>
  <si>
    <t>Közhatalmi bevételek</t>
  </si>
  <si>
    <t>Munkakadókat terhelő járulék</t>
  </si>
  <si>
    <t>Dologi kiadások</t>
  </si>
  <si>
    <t>Működési célú átvett pénzeszközök</t>
  </si>
  <si>
    <t>Ellátottak pénzbeli juttatásai</t>
  </si>
  <si>
    <t>Előző évi pénzmaradvány igénybevétele</t>
  </si>
  <si>
    <t>Egyéb működési kiadások</t>
  </si>
  <si>
    <t>Intézményfinanszírozás</t>
  </si>
  <si>
    <t>Működési bevételek összesen</t>
  </si>
  <si>
    <t>Működési kiadások összesen</t>
  </si>
  <si>
    <t>Felhalmozást szolgáló bevételek</t>
  </si>
  <si>
    <t>Felhalmozási kiadások</t>
  </si>
  <si>
    <t>Felhalmozási célú támogatások államháztartáson belülről</t>
  </si>
  <si>
    <t>Beruházási kiadások</t>
  </si>
  <si>
    <t>Felhalmozási bevételek</t>
  </si>
  <si>
    <t>Beruházási kiadások előzetes ÁFÁ-ja</t>
  </si>
  <si>
    <t>Felhalmozási célú átvett pénzeszközök</t>
  </si>
  <si>
    <t>Felújítási kiadások</t>
  </si>
  <si>
    <t>Felújítási előzetes ÁFÁ-ja</t>
  </si>
  <si>
    <t>Felhalmozási bevételek összesen</t>
  </si>
  <si>
    <t>Felhalmozási kiadások összesen</t>
  </si>
  <si>
    <t>BEVÉTELEK MINDÖSSZESEN</t>
  </si>
  <si>
    <t>KIADÁSOK MINDÖSSZESEN</t>
  </si>
  <si>
    <t>ezer Ft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</si>
  <si>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</si>
  <si>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</si>
  <si>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</si>
  <si>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</si>
  <si>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</si>
  <si>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</si>
  <si>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</si>
  <si>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</si>
  <si>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</si>
  <si>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</si>
  <si>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</si>
  <si>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</si>
  <si>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</si>
  <si>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Önkormányzatok műk. támog.</t>
  </si>
  <si>
    <t>Műk.c.támog.ÁH belül</t>
  </si>
  <si>
    <t>Előző évi pénzmaradv.ig.v</t>
  </si>
  <si>
    <t>Bevételek összesen:</t>
  </si>
  <si>
    <t>Kiadások</t>
  </si>
  <si>
    <t>Munkaadókat terh.járulék</t>
  </si>
  <si>
    <t>Beruházások</t>
  </si>
  <si>
    <t>Felújítások</t>
  </si>
  <si>
    <t>Kiadások összesen:</t>
  </si>
  <si>
    <t>Egyenleg (havi záró pénz-</t>
  </si>
  <si>
    <t>állomány)</t>
  </si>
  <si>
    <t>Pereszteg  Község Önkormányzatának 2014. évi költségvetése</t>
  </si>
  <si>
    <t>Pereszteg  Község Önkormányzatának 2014. évi előirányzat felhasználási ütemterve</t>
  </si>
  <si>
    <t>kis ablakok cseréje</t>
  </si>
  <si>
    <t>pályázati önerő</t>
  </si>
  <si>
    <t>Út, autópálya építése</t>
  </si>
  <si>
    <t>Járdafelújítások</t>
  </si>
  <si>
    <t>Petőfi utca asztaltozása</t>
  </si>
  <si>
    <t>Fő utca páros oldalán járdaépítés</t>
  </si>
  <si>
    <t>Széchenyben útfelújítások</t>
  </si>
  <si>
    <t xml:space="preserve">Közműv.-közösségi és társ-i részvétel </t>
  </si>
  <si>
    <t>faluház belső felújítása</t>
  </si>
  <si>
    <t>faluház tárolójának felújítása, hátsó oldalán ajtó kialakítása</t>
  </si>
  <si>
    <t>hivatal konyhájának felújítása</t>
  </si>
  <si>
    <t>Zöldterület-kezelés</t>
  </si>
  <si>
    <t>damilos fűnyíró</t>
  </si>
  <si>
    <t>Önkorm. És önkorm.hivatalok jogalkotó és ált. ig. tevékenysége</t>
  </si>
  <si>
    <t>számítógép igazgatásra</t>
  </si>
  <si>
    <t>Város- és községgazdálkodási m.n.s. szolgáltatások</t>
  </si>
  <si>
    <t>sörpad garnitúra</t>
  </si>
  <si>
    <t>kerékpárút tervezése</t>
  </si>
  <si>
    <t>nagyiskola előtt parkoló terve</t>
  </si>
  <si>
    <t>hótoló</t>
  </si>
  <si>
    <t>térfigyelő kamerák</t>
  </si>
  <si>
    <t>pályázati önrész</t>
  </si>
  <si>
    <t>Köztemető-fenntartás és működtetés</t>
  </si>
  <si>
    <t>Széchenyi ravatalozóba ravatalasztal</t>
  </si>
  <si>
    <t>parkoló kialakítása</t>
  </si>
  <si>
    <t xml:space="preserve"> - szülési támogatás</t>
  </si>
  <si>
    <t xml:space="preserve"> - HPV oltás</t>
  </si>
  <si>
    <t xml:space="preserve"> - Sportegyesület </t>
  </si>
  <si>
    <t xml:space="preserve"> - Helyi pályázati keret</t>
  </si>
  <si>
    <t xml:space="preserve"> - Postagalambsport egyesület</t>
  </si>
  <si>
    <t xml:space="preserve"> - Szülőfalunkért egyesület</t>
  </si>
  <si>
    <t xml:space="preserve"> - Pereszteg Községért Egyesület</t>
  </si>
  <si>
    <t xml:space="preserve"> - Peresztegi Faluképek Közhasznú Al.</t>
  </si>
  <si>
    <t xml:space="preserve"> - Rendőrség</t>
  </si>
  <si>
    <t xml:space="preserve"> - ÖTE</t>
  </si>
  <si>
    <t xml:space="preserve"> - Egyéb egyesületi támogatások</t>
  </si>
  <si>
    <t xml:space="preserve"> - Közös hivatalba tartozó segélyek</t>
  </si>
  <si>
    <t xml:space="preserve"> - kistérségi támogatás</t>
  </si>
  <si>
    <t xml:space="preserve"> - Kapuvári Vízitársulat</t>
  </si>
  <si>
    <t xml:space="preserve"> - Leader</t>
  </si>
  <si>
    <t>Felhalm.c.tám.ÁH belül</t>
  </si>
  <si>
    <t>Műk-i célú átvett pénzeszk.</t>
  </si>
  <si>
    <t xml:space="preserve">Felh.célú átvett pénzeszk. </t>
  </si>
  <si>
    <t>Széchenyi temetőben ber.</t>
  </si>
  <si>
    <t>Eredeti előir.</t>
  </si>
  <si>
    <t>Teljesítés</t>
  </si>
  <si>
    <t>Teljesítés %-a</t>
  </si>
  <si>
    <t>Eredeti előirányzat</t>
  </si>
  <si>
    <t>Eredei előirányzat</t>
  </si>
  <si>
    <t xml:space="preserve">Teljesítés </t>
  </si>
  <si>
    <t>falukp II. (parkolók megosztása)</t>
  </si>
  <si>
    <t xml:space="preserve">bozótvágó </t>
  </si>
  <si>
    <t>hivatal konyhájára konyhabútor</t>
  </si>
  <si>
    <t>szivattyú</t>
  </si>
  <si>
    <t>porszívó</t>
  </si>
  <si>
    <t>székek hivatal konyhájára</t>
  </si>
  <si>
    <t xml:space="preserve">Módosított előir. </t>
  </si>
  <si>
    <t>Módosított előirányzat</t>
  </si>
  <si>
    <t>4. sz. melléklet</t>
  </si>
  <si>
    <t>Közös Hivatal</t>
  </si>
  <si>
    <t xml:space="preserve">Közös Hivatal </t>
  </si>
  <si>
    <t>2. sz. melléklet</t>
  </si>
  <si>
    <t>1. sz. melléklet</t>
  </si>
  <si>
    <t>3. sz. melléklet</t>
  </si>
  <si>
    <t>Készletbeszerzés</t>
  </si>
  <si>
    <t>Kiadások (Ft)</t>
  </si>
  <si>
    <t>Bevételek (Ft)</t>
  </si>
  <si>
    <t>B411</t>
  </si>
  <si>
    <t>Nagycenki Közös Önkormányzati Hivatal 2022. évi zárszámadása</t>
  </si>
  <si>
    <t>Nagycenki Közös Önkormányzati Hivatal  2022.  évi zárszámadása ( Ft 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</si>
</sst>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.000\ _F_t_-;\-* #,##0.000\ _F_t_-;_-* &quot;-&quot;??\ _F_t_-;_-@_-"/>
    <numFmt numFmtId="176" formatCode="_-* #,##0.0000\ _F_t_-;\-* #,##0.0000\ _F_t_-;_-* &quot;-&quot;??\ _F_t_-;_-@_-"/>
    <numFmt numFmtId="177" formatCode="_-* #,##0.0\ _F_t_-;\-* #,##0.0\ _F_t_-;_-* &quot;-&quot;??\ _F_t_-;_-@_-"/>
    <numFmt numFmtId="178" formatCode="_-* #,##0\ _F_t_-;\-* #,##0\ _F_t_-;_-* &quot;-&quot;??\ _F_t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9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i/>
      <u val="single"/>
      <sz val="9"/>
      <color indexed="8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1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>
      <alignment/>
      <protection/>
    </xf>
    <xf numFmtId="0" fontId="7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1" fillId="0" borderId="0" applyFont="0" applyFill="0" applyBorder="0" applyAlignment="0" applyProtection="0"/>
  </cellStyleXfs>
  <cellXfs count="307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5" fillId="0" borderId="10" xfId="57" applyFont="1" applyFill="1" applyBorder="1" applyAlignment="1">
      <alignment horizontal="left" vertical="center" wrapText="1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3" fontId="21" fillId="0" borderId="0" xfId="42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0" xfId="0" applyFont="1" applyAlignment="1">
      <alignment/>
    </xf>
    <xf numFmtId="3" fontId="21" fillId="0" borderId="12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0" fillId="0" borderId="14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3" fontId="20" fillId="34" borderId="0" xfId="0" applyNumberFormat="1" applyFont="1" applyFill="1" applyAlignment="1">
      <alignment/>
    </xf>
    <xf numFmtId="0" fontId="9" fillId="0" borderId="0" xfId="0" applyFont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33" borderId="10" xfId="0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4" fillId="0" borderId="16" xfId="0" applyFont="1" applyBorder="1" applyAlignment="1">
      <alignment horizontal="centerContinuous" vertical="center"/>
    </xf>
    <xf numFmtId="0" fontId="21" fillId="0" borderId="1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20" fillId="0" borderId="18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3" fontId="20" fillId="0" borderId="19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0" fontId="20" fillId="0" borderId="17" xfId="0" applyFont="1" applyBorder="1" applyAlignment="1">
      <alignment horizontal="left"/>
    </xf>
    <xf numFmtId="3" fontId="20" fillId="0" borderId="18" xfId="0" applyNumberFormat="1" applyFont="1" applyBorder="1" applyAlignment="1">
      <alignment horizontal="left"/>
    </xf>
    <xf numFmtId="3" fontId="20" fillId="0" borderId="18" xfId="0" applyNumberFormat="1" applyFont="1" applyBorder="1" applyAlignment="1">
      <alignment horizontal="right"/>
    </xf>
    <xf numFmtId="0" fontId="20" fillId="0" borderId="21" xfId="0" applyFont="1" applyBorder="1" applyAlignment="1">
      <alignment/>
    </xf>
    <xf numFmtId="3" fontId="20" fillId="0" borderId="22" xfId="0" applyNumberFormat="1" applyFont="1" applyBorder="1" applyAlignment="1">
      <alignment/>
    </xf>
    <xf numFmtId="0" fontId="21" fillId="34" borderId="17" xfId="0" applyFont="1" applyFill="1" applyBorder="1" applyAlignment="1">
      <alignment/>
    </xf>
    <xf numFmtId="3" fontId="21" fillId="34" borderId="18" xfId="0" applyNumberFormat="1" applyFont="1" applyFill="1" applyBorder="1" applyAlignment="1">
      <alignment/>
    </xf>
    <xf numFmtId="3" fontId="21" fillId="34" borderId="10" xfId="0" applyNumberFormat="1" applyFont="1" applyFill="1" applyBorder="1" applyAlignment="1">
      <alignment/>
    </xf>
    <xf numFmtId="0" fontId="21" fillId="34" borderId="10" xfId="0" applyFont="1" applyFill="1" applyBorder="1" applyAlignment="1">
      <alignment/>
    </xf>
    <xf numFmtId="3" fontId="21" fillId="34" borderId="19" xfId="0" applyNumberFormat="1" applyFont="1" applyFill="1" applyBorder="1" applyAlignment="1">
      <alignment/>
    </xf>
    <xf numFmtId="3" fontId="21" fillId="34" borderId="20" xfId="0" applyNumberFormat="1" applyFont="1" applyFill="1" applyBorder="1" applyAlignment="1">
      <alignment/>
    </xf>
    <xf numFmtId="0" fontId="21" fillId="0" borderId="17" xfId="0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36" borderId="23" xfId="0" applyFont="1" applyFill="1" applyBorder="1" applyAlignment="1">
      <alignment/>
    </xf>
    <xf numFmtId="3" fontId="21" fillId="36" borderId="24" xfId="0" applyNumberFormat="1" applyFont="1" applyFill="1" applyBorder="1" applyAlignment="1">
      <alignment/>
    </xf>
    <xf numFmtId="3" fontId="21" fillId="36" borderId="10" xfId="0" applyNumberFormat="1" applyFont="1" applyFill="1" applyBorder="1" applyAlignment="1">
      <alignment/>
    </xf>
    <xf numFmtId="0" fontId="20" fillId="36" borderId="25" xfId="0" applyFont="1" applyFill="1" applyBorder="1" applyAlignment="1">
      <alignment/>
    </xf>
    <xf numFmtId="0" fontId="21" fillId="36" borderId="25" xfId="0" applyFont="1" applyFill="1" applyBorder="1" applyAlignment="1">
      <alignment/>
    </xf>
    <xf numFmtId="3" fontId="21" fillId="36" borderId="26" xfId="0" applyNumberFormat="1" applyFont="1" applyFill="1" applyBorder="1" applyAlignment="1">
      <alignment/>
    </xf>
    <xf numFmtId="3" fontId="21" fillId="36" borderId="2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6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0" xfId="0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33" xfId="0" applyFont="1" applyBorder="1" applyAlignment="1">
      <alignment/>
    </xf>
    <xf numFmtId="0" fontId="75" fillId="0" borderId="0" xfId="0" applyFont="1" applyAlignment="1">
      <alignment/>
    </xf>
    <xf numFmtId="0" fontId="30" fillId="0" borderId="0" xfId="0" applyFont="1" applyAlignment="1">
      <alignment/>
    </xf>
    <xf numFmtId="0" fontId="15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167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167" fontId="29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37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/>
    </xf>
    <xf numFmtId="0" fontId="33" fillId="38" borderId="10" xfId="0" applyFont="1" applyFill="1" applyBorder="1" applyAlignment="1">
      <alignment/>
    </xf>
    <xf numFmtId="166" fontId="15" fillId="0" borderId="10" xfId="0" applyNumberFormat="1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39" borderId="10" xfId="0" applyFont="1" applyFill="1" applyBorder="1" applyAlignment="1">
      <alignment horizontal="left" vertical="center"/>
    </xf>
    <xf numFmtId="167" fontId="29" fillId="39" borderId="1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 wrapText="1"/>
    </xf>
    <xf numFmtId="0" fontId="75" fillId="0" borderId="0" xfId="0" applyFont="1" applyBorder="1" applyAlignment="1">
      <alignment/>
    </xf>
    <xf numFmtId="0" fontId="35" fillId="0" borderId="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2" fillId="39" borderId="10" xfId="0" applyFont="1" applyFill="1" applyBorder="1" applyAlignment="1">
      <alignment horizontal="left" vertical="center"/>
    </xf>
    <xf numFmtId="0" fontId="29" fillId="39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9" fillId="40" borderId="10" xfId="0" applyFont="1" applyFill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Border="1" applyAlignment="1">
      <alignment/>
    </xf>
    <xf numFmtId="0" fontId="21" fillId="0" borderId="34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32" fillId="39" borderId="10" xfId="0" applyFont="1" applyFill="1" applyBorder="1" applyAlignment="1">
      <alignment horizontal="left" vertical="center" wrapText="1"/>
    </xf>
    <xf numFmtId="0" fontId="29" fillId="41" borderId="10" xfId="0" applyFont="1" applyFill="1" applyBorder="1" applyAlignment="1">
      <alignment/>
    </xf>
    <xf numFmtId="0" fontId="29" fillId="41" borderId="10" xfId="0" applyFont="1" applyFill="1" applyBorder="1" applyAlignment="1">
      <alignment horizontal="left" vertical="center"/>
    </xf>
    <xf numFmtId="0" fontId="29" fillId="19" borderId="10" xfId="0" applyFont="1" applyFill="1" applyBorder="1" applyAlignment="1">
      <alignment/>
    </xf>
    <xf numFmtId="0" fontId="15" fillId="19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20" fillId="0" borderId="34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3" fillId="42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center"/>
    </xf>
    <xf numFmtId="0" fontId="0" fillId="42" borderId="10" xfId="0" applyFill="1" applyBorder="1" applyAlignment="1">
      <alignment/>
    </xf>
    <xf numFmtId="0" fontId="5" fillId="42" borderId="10" xfId="0" applyFont="1" applyFill="1" applyBorder="1" applyAlignment="1">
      <alignment horizontal="left" vertical="center" wrapText="1"/>
    </xf>
    <xf numFmtId="0" fontId="71" fillId="42" borderId="10" xfId="0" applyFont="1" applyFill="1" applyBorder="1" applyAlignment="1">
      <alignment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left"/>
    </xf>
    <xf numFmtId="0" fontId="75" fillId="0" borderId="0" xfId="0" applyFont="1" applyAlignment="1">
      <alignment/>
    </xf>
    <xf numFmtId="43" fontId="15" fillId="0" borderId="10" xfId="40" applyFont="1" applyBorder="1" applyAlignment="1">
      <alignment/>
    </xf>
    <xf numFmtId="43" fontId="75" fillId="0" borderId="0" xfId="40" applyFont="1" applyAlignment="1">
      <alignment/>
    </xf>
    <xf numFmtId="43" fontId="29" fillId="19" borderId="10" xfId="40" applyFont="1" applyFill="1" applyBorder="1" applyAlignment="1">
      <alignment/>
    </xf>
    <xf numFmtId="43" fontId="75" fillId="0" borderId="0" xfId="40" applyFont="1" applyBorder="1" applyAlignment="1">
      <alignment/>
    </xf>
    <xf numFmtId="177" fontId="75" fillId="0" borderId="0" xfId="40" applyNumberFormat="1" applyFont="1" applyAlignment="1">
      <alignment/>
    </xf>
    <xf numFmtId="177" fontId="75" fillId="0" borderId="10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/>
    </xf>
    <xf numFmtId="177" fontId="15" fillId="40" borderId="10" xfId="40" applyNumberFormat="1" applyFont="1" applyFill="1" applyBorder="1" applyAlignment="1">
      <alignment/>
    </xf>
    <xf numFmtId="177" fontId="15" fillId="0" borderId="0" xfId="40" applyNumberFormat="1" applyFont="1" applyAlignment="1">
      <alignment/>
    </xf>
    <xf numFmtId="43" fontId="29" fillId="0" borderId="10" xfId="40" applyFont="1" applyBorder="1" applyAlignment="1">
      <alignment/>
    </xf>
    <xf numFmtId="0" fontId="21" fillId="43" borderId="18" xfId="0" applyFont="1" applyFill="1" applyBorder="1" applyAlignment="1">
      <alignment horizontal="left"/>
    </xf>
    <xf numFmtId="0" fontId="21" fillId="43" borderId="39" xfId="0" applyFont="1" applyFill="1" applyBorder="1" applyAlignment="1">
      <alignment horizontal="left"/>
    </xf>
    <xf numFmtId="0" fontId="21" fillId="43" borderId="19" xfId="0" applyFont="1" applyFill="1" applyBorder="1" applyAlignment="1">
      <alignment horizontal="left"/>
    </xf>
    <xf numFmtId="0" fontId="21" fillId="0" borderId="40" xfId="0" applyFont="1" applyBorder="1" applyAlignment="1">
      <alignment/>
    </xf>
    <xf numFmtId="3" fontId="20" fillId="0" borderId="4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0" fillId="19" borderId="10" xfId="0" applyFont="1" applyFill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Fill="1" applyBorder="1" applyAlignment="1">
      <alignment/>
    </xf>
    <xf numFmtId="0" fontId="21" fillId="0" borderId="43" xfId="0" applyFont="1" applyFill="1" applyBorder="1" applyAlignment="1">
      <alignment/>
    </xf>
    <xf numFmtId="0" fontId="20" fillId="0" borderId="44" xfId="0" applyFont="1" applyBorder="1" applyAlignment="1">
      <alignment horizontal="left"/>
    </xf>
    <xf numFmtId="0" fontId="20" fillId="0" borderId="44" xfId="0" applyFont="1" applyBorder="1" applyAlignment="1">
      <alignment/>
    </xf>
    <xf numFmtId="0" fontId="20" fillId="19" borderId="21" xfId="0" applyFont="1" applyFill="1" applyBorder="1" applyAlignment="1">
      <alignment/>
    </xf>
    <xf numFmtId="0" fontId="77" fillId="43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0" fontId="21" fillId="16" borderId="45" xfId="0" applyFont="1" applyFill="1" applyBorder="1" applyAlignment="1">
      <alignment/>
    </xf>
    <xf numFmtId="0" fontId="21" fillId="16" borderId="46" xfId="0" applyFont="1" applyFill="1" applyBorder="1" applyAlignment="1">
      <alignment horizontal="center"/>
    </xf>
    <xf numFmtId="0" fontId="20" fillId="16" borderId="46" xfId="0" applyFont="1" applyFill="1" applyBorder="1" applyAlignment="1">
      <alignment/>
    </xf>
    <xf numFmtId="0" fontId="20" fillId="16" borderId="47" xfId="0" applyFont="1" applyFill="1" applyBorder="1" applyAlignment="1">
      <alignment/>
    </xf>
    <xf numFmtId="3" fontId="21" fillId="16" borderId="10" xfId="0" applyNumberFormat="1" applyFont="1" applyFill="1" applyBorder="1" applyAlignment="1">
      <alignment/>
    </xf>
    <xf numFmtId="3" fontId="21" fillId="16" borderId="10" xfId="0" applyNumberFormat="1" applyFont="1" applyFill="1" applyBorder="1" applyAlignment="1">
      <alignment horizontal="right"/>
    </xf>
    <xf numFmtId="0" fontId="20" fillId="19" borderId="0" xfId="0" applyFont="1" applyFill="1" applyAlignment="1">
      <alignment/>
    </xf>
    <xf numFmtId="178" fontId="20" fillId="0" borderId="0" xfId="40" applyNumberFormat="1" applyFont="1" applyAlignment="1">
      <alignment/>
    </xf>
    <xf numFmtId="178" fontId="20" fillId="19" borderId="10" xfId="40" applyNumberFormat="1" applyFont="1" applyFill="1" applyBorder="1" applyAlignment="1">
      <alignment/>
    </xf>
    <xf numFmtId="178" fontId="36" fillId="0" borderId="10" xfId="40" applyNumberFormat="1" applyFont="1" applyBorder="1" applyAlignment="1">
      <alignment horizontal="center" wrapText="1"/>
    </xf>
    <xf numFmtId="178" fontId="21" fillId="0" borderId="10" xfId="40" applyNumberFormat="1" applyFont="1" applyBorder="1" applyAlignment="1">
      <alignment/>
    </xf>
    <xf numFmtId="178" fontId="20" fillId="0" borderId="10" xfId="40" applyNumberFormat="1" applyFont="1" applyBorder="1" applyAlignment="1">
      <alignment/>
    </xf>
    <xf numFmtId="178" fontId="21" fillId="16" borderId="10" xfId="40" applyNumberFormat="1" applyFont="1" applyFill="1" applyBorder="1" applyAlignment="1">
      <alignment/>
    </xf>
    <xf numFmtId="178" fontId="20" fillId="19" borderId="21" xfId="40" applyNumberFormat="1" applyFont="1" applyFill="1" applyBorder="1" applyAlignment="1">
      <alignment/>
    </xf>
    <xf numFmtId="178" fontId="20" fillId="16" borderId="10" xfId="40" applyNumberFormat="1" applyFont="1" applyFill="1" applyBorder="1" applyAlignment="1">
      <alignment/>
    </xf>
    <xf numFmtId="178" fontId="20" fillId="19" borderId="0" xfId="40" applyNumberFormat="1" applyFont="1" applyFill="1" applyAlignment="1">
      <alignment/>
    </xf>
    <xf numFmtId="0" fontId="75" fillId="0" borderId="0" xfId="0" applyFont="1" applyAlignment="1">
      <alignment/>
    </xf>
    <xf numFmtId="3" fontId="21" fillId="0" borderId="40" xfId="0" applyNumberFormat="1" applyFont="1" applyBorder="1" applyAlignment="1">
      <alignment horizontal="left"/>
    </xf>
    <xf numFmtId="3" fontId="20" fillId="0" borderId="48" xfId="0" applyNumberFormat="1" applyFont="1" applyBorder="1" applyAlignment="1">
      <alignment horizontal="left"/>
    </xf>
    <xf numFmtId="43" fontId="15" fillId="0" borderId="10" xfId="40" applyFont="1" applyBorder="1" applyAlignment="1">
      <alignment horizontal="center" wrapText="1"/>
    </xf>
    <xf numFmtId="43" fontId="31" fillId="0" borderId="10" xfId="40" applyFont="1" applyFill="1" applyBorder="1" applyAlignment="1">
      <alignment horizontal="left" vertical="center" wrapText="1"/>
    </xf>
    <xf numFmtId="43" fontId="32" fillId="0" borderId="10" xfId="40" applyFont="1" applyFill="1" applyBorder="1" applyAlignment="1">
      <alignment vertical="center" wrapText="1"/>
    </xf>
    <xf numFmtId="43" fontId="31" fillId="0" borderId="10" xfId="40" applyFont="1" applyFill="1" applyBorder="1" applyAlignment="1">
      <alignment horizontal="left" vertical="center"/>
    </xf>
    <xf numFmtId="43" fontId="32" fillId="0" borderId="10" xfId="40" applyFont="1" applyFill="1" applyBorder="1" applyAlignment="1">
      <alignment vertical="center"/>
    </xf>
    <xf numFmtId="43" fontId="32" fillId="44" borderId="10" xfId="40" applyFont="1" applyFill="1" applyBorder="1" applyAlignment="1">
      <alignment vertical="center"/>
    </xf>
    <xf numFmtId="43" fontId="29" fillId="45" borderId="10" xfId="40" applyFont="1" applyFill="1" applyBorder="1" applyAlignment="1">
      <alignment/>
    </xf>
    <xf numFmtId="0" fontId="30" fillId="0" borderId="0" xfId="0" applyFont="1" applyAlignment="1">
      <alignment horizontal="left" wrapText="1"/>
    </xf>
    <xf numFmtId="3" fontId="15" fillId="0" borderId="10" xfId="0" applyNumberFormat="1" applyFont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40" borderId="10" xfId="0" applyNumberFormat="1" applyFont="1" applyFill="1" applyBorder="1" applyAlignment="1">
      <alignment/>
    </xf>
    <xf numFmtId="3" fontId="29" fillId="0" borderId="10" xfId="0" applyNumberFormat="1" applyFont="1" applyBorder="1" applyAlignment="1">
      <alignment/>
    </xf>
    <xf numFmtId="3" fontId="29" fillId="44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vertical="center" wrapText="1"/>
    </xf>
    <xf numFmtId="3" fontId="31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vertical="center" wrapText="1"/>
    </xf>
    <xf numFmtId="3" fontId="31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horizontal="left" vertical="center"/>
    </xf>
    <xf numFmtId="3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horizontal="left" vertical="center"/>
    </xf>
    <xf numFmtId="3" fontId="32" fillId="44" borderId="10" xfId="0" applyNumberFormat="1" applyFont="1" applyFill="1" applyBorder="1" applyAlignment="1">
      <alignment vertical="center"/>
    </xf>
    <xf numFmtId="3" fontId="29" fillId="19" borderId="10" xfId="0" applyNumberFormat="1" applyFont="1" applyFill="1" applyBorder="1" applyAlignment="1">
      <alignment/>
    </xf>
    <xf numFmtId="3" fontId="75" fillId="0" borderId="10" xfId="0" applyNumberFormat="1" applyFont="1" applyBorder="1" applyAlignment="1">
      <alignment/>
    </xf>
    <xf numFmtId="3" fontId="75" fillId="0" borderId="10" xfId="40" applyNumberFormat="1" applyFont="1" applyBorder="1" applyAlignment="1">
      <alignment/>
    </xf>
    <xf numFmtId="3" fontId="75" fillId="44" borderId="10" xfId="0" applyNumberFormat="1" applyFont="1" applyFill="1" applyBorder="1" applyAlignment="1">
      <alignment/>
    </xf>
    <xf numFmtId="3" fontId="75" fillId="44" borderId="10" xfId="40" applyNumberFormat="1" applyFont="1" applyFill="1" applyBorder="1" applyAlignment="1">
      <alignment/>
    </xf>
    <xf numFmtId="3" fontId="75" fillId="19" borderId="10" xfId="0" applyNumberFormat="1" applyFont="1" applyFill="1" applyBorder="1" applyAlignment="1">
      <alignment/>
    </xf>
    <xf numFmtId="3" fontId="75" fillId="19" borderId="10" xfId="40" applyNumberFormat="1" applyFont="1" applyFill="1" applyBorder="1" applyAlignment="1">
      <alignment/>
    </xf>
    <xf numFmtId="3" fontId="31" fillId="40" borderId="10" xfId="0" applyNumberFormat="1" applyFont="1" applyFill="1" applyBorder="1" applyAlignment="1">
      <alignment/>
    </xf>
    <xf numFmtId="3" fontId="76" fillId="0" borderId="10" xfId="0" applyNumberFormat="1" applyFont="1" applyBorder="1" applyAlignment="1">
      <alignment/>
    </xf>
    <xf numFmtId="3" fontId="76" fillId="0" borderId="10" xfId="4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75" fillId="0" borderId="0" xfId="0" applyFont="1" applyAlignment="1">
      <alignment/>
    </xf>
    <xf numFmtId="0" fontId="30" fillId="0" borderId="0" xfId="0" applyFont="1" applyAlignment="1">
      <alignment horizontal="left" wrapText="1"/>
    </xf>
    <xf numFmtId="0" fontId="75" fillId="0" borderId="0" xfId="0" applyFont="1" applyAlignment="1">
      <alignment horizontal="left"/>
    </xf>
    <xf numFmtId="0" fontId="75" fillId="0" borderId="19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3" fontId="29" fillId="0" borderId="0" xfId="40" applyFont="1" applyAlignment="1">
      <alignment horizontal="center" wrapText="1"/>
    </xf>
    <xf numFmtId="43" fontId="75" fillId="0" borderId="0" xfId="4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75" fillId="0" borderId="19" xfId="0" applyFont="1" applyBorder="1" applyAlignment="1">
      <alignment horizontal="center"/>
    </xf>
    <xf numFmtId="0" fontId="75" fillId="0" borderId="3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3" fontId="29" fillId="0" borderId="0" xfId="40" applyNumberFormat="1" applyFont="1" applyAlignment="1">
      <alignment horizontal="center" wrapText="1"/>
    </xf>
    <xf numFmtId="43" fontId="75" fillId="0" borderId="0" xfId="40" applyNumberFormat="1" applyFont="1" applyAlignment="1">
      <alignment horizontal="center" wrapText="1"/>
    </xf>
    <xf numFmtId="0" fontId="0" fillId="0" borderId="39" xfId="0" applyBorder="1" applyAlignment="1">
      <alignment horizontal="center"/>
    </xf>
    <xf numFmtId="3" fontId="23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3" fontId="24" fillId="0" borderId="49" xfId="0" applyNumberFormat="1" applyFont="1" applyBorder="1" applyAlignment="1">
      <alignment horizontal="center" vertical="center"/>
    </xf>
    <xf numFmtId="3" fontId="24" fillId="0" borderId="50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3" fontId="24" fillId="0" borderId="51" xfId="0" applyNumberFormat="1" applyFont="1" applyBorder="1" applyAlignment="1">
      <alignment horizontal="center" vertical="center"/>
    </xf>
    <xf numFmtId="3" fontId="24" fillId="0" borderId="52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1" fillId="0" borderId="34" xfId="0" applyFont="1" applyBorder="1" applyAlignment="1">
      <alignment horizontal="left"/>
    </xf>
    <xf numFmtId="0" fontId="21" fillId="0" borderId="44" xfId="0" applyFont="1" applyBorder="1" applyAlignment="1">
      <alignment horizontal="left"/>
    </xf>
    <xf numFmtId="3" fontId="21" fillId="0" borderId="0" xfId="42" applyNumberFormat="1" applyFont="1" applyAlignment="1">
      <alignment horizontal="center"/>
    </xf>
    <xf numFmtId="0" fontId="21" fillId="34" borderId="55" xfId="0" applyFont="1" applyFill="1" applyBorder="1" applyAlignment="1">
      <alignment horizontal="left"/>
    </xf>
    <xf numFmtId="0" fontId="21" fillId="34" borderId="56" xfId="0" applyFont="1" applyFill="1" applyBorder="1" applyAlignment="1">
      <alignment horizontal="left"/>
    </xf>
    <xf numFmtId="0" fontId="0" fillId="34" borderId="57" xfId="0" applyFill="1" applyBorder="1" applyAlignment="1">
      <alignment/>
    </xf>
    <xf numFmtId="3" fontId="21" fillId="0" borderId="34" xfId="0" applyNumberFormat="1" applyFont="1" applyBorder="1" applyAlignment="1">
      <alignment horizontal="left"/>
    </xf>
    <xf numFmtId="3" fontId="21" fillId="0" borderId="44" xfId="0" applyNumberFormat="1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34" borderId="22" xfId="0" applyFont="1" applyFill="1" applyBorder="1" applyAlignment="1">
      <alignment/>
    </xf>
    <xf numFmtId="0" fontId="21" fillId="34" borderId="54" xfId="0" applyFont="1" applyFill="1" applyBorder="1" applyAlignment="1">
      <alignment/>
    </xf>
    <xf numFmtId="0" fontId="21" fillId="34" borderId="58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3" fontId="28" fillId="0" borderId="10" xfId="0" applyNumberFormat="1" applyFont="1" applyBorder="1" applyAlignment="1">
      <alignment horizontal="center"/>
    </xf>
    <xf numFmtId="3" fontId="28" fillId="0" borderId="59" xfId="0" applyNumberFormat="1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60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3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58.57421875" style="112" customWidth="1"/>
    <col min="2" max="4" width="10.140625" style="112" bestFit="1" customWidth="1"/>
    <col min="5" max="5" width="9.57421875" style="179" customWidth="1"/>
    <col min="6" max="16384" width="9.140625" style="112" customWidth="1"/>
  </cols>
  <sheetData>
    <row r="1" spans="1:5" ht="12">
      <c r="A1" s="251" t="s">
        <v>667</v>
      </c>
      <c r="B1" s="252"/>
      <c r="C1" s="252"/>
      <c r="D1" s="252"/>
      <c r="E1" s="252"/>
    </row>
    <row r="2" spans="1:5" ht="50.25" customHeight="1">
      <c r="A2" s="253" t="s">
        <v>413</v>
      </c>
      <c r="B2" s="254"/>
      <c r="C2" s="254"/>
      <c r="D2" s="254"/>
      <c r="E2" s="254"/>
    </row>
    <row r="3" spans="1:5" ht="12" customHeight="1">
      <c r="A3" s="227"/>
      <c r="B3" s="174"/>
      <c r="C3" s="174"/>
      <c r="D3" s="174"/>
      <c r="E3" s="217" t="s">
        <v>660</v>
      </c>
    </row>
    <row r="4" spans="2:5" ht="15">
      <c r="B4" s="255" t="s">
        <v>657</v>
      </c>
      <c r="C4" s="256"/>
      <c r="D4" s="256"/>
      <c r="E4" s="257"/>
    </row>
    <row r="5" spans="2:5" ht="24">
      <c r="B5" s="161" t="s">
        <v>642</v>
      </c>
      <c r="C5" s="161" t="s">
        <v>654</v>
      </c>
      <c r="D5" s="160" t="s">
        <v>643</v>
      </c>
      <c r="E5" s="180" t="s">
        <v>644</v>
      </c>
    </row>
    <row r="6" spans="1:9" ht="12.75">
      <c r="A6" s="17" t="s">
        <v>15</v>
      </c>
      <c r="B6" s="228">
        <v>63458400</v>
      </c>
      <c r="C6" s="229">
        <v>71132977</v>
      </c>
      <c r="D6" s="228">
        <v>69728176</v>
      </c>
      <c r="E6" s="181">
        <f>D6/C6*100</f>
        <v>98.02510585210007</v>
      </c>
      <c r="F6" s="114"/>
      <c r="G6" s="114"/>
      <c r="H6" s="114"/>
      <c r="I6" s="114"/>
    </row>
    <row r="7" spans="1:9" ht="12.75">
      <c r="A7" s="17" t="s">
        <v>16</v>
      </c>
      <c r="B7" s="228">
        <v>8789592</v>
      </c>
      <c r="C7" s="228">
        <v>9189592</v>
      </c>
      <c r="D7" s="228">
        <v>8867128</v>
      </c>
      <c r="E7" s="181">
        <f>D7/C7*100</f>
        <v>96.49098675980392</v>
      </c>
      <c r="F7" s="114"/>
      <c r="G7" s="114"/>
      <c r="H7" s="114"/>
      <c r="I7" s="114"/>
    </row>
    <row r="8" spans="1:9" ht="12.75">
      <c r="A8" s="17" t="s">
        <v>17</v>
      </c>
      <c r="B8" s="228">
        <v>4860632</v>
      </c>
      <c r="C8" s="229">
        <v>5034444</v>
      </c>
      <c r="D8" s="228">
        <v>4526061</v>
      </c>
      <c r="E8" s="181">
        <f>D8/C8*100</f>
        <v>89.90190376534132</v>
      </c>
      <c r="F8" s="114"/>
      <c r="G8" s="114"/>
      <c r="H8" s="114"/>
      <c r="I8" s="114"/>
    </row>
    <row r="9" spans="1:9" ht="12.75">
      <c r="A9" s="17" t="s">
        <v>18</v>
      </c>
      <c r="B9" s="228">
        <v>0</v>
      </c>
      <c r="C9" s="228">
        <v>0</v>
      </c>
      <c r="D9" s="228">
        <v>0</v>
      </c>
      <c r="E9" s="181"/>
      <c r="F9" s="114"/>
      <c r="G9" s="114"/>
      <c r="H9" s="114"/>
      <c r="I9" s="114"/>
    </row>
    <row r="10" spans="1:9" ht="12.75">
      <c r="A10" s="17" t="s">
        <v>19</v>
      </c>
      <c r="B10" s="228"/>
      <c r="C10" s="228"/>
      <c r="D10" s="228"/>
      <c r="E10" s="181"/>
      <c r="F10" s="114"/>
      <c r="G10" s="114"/>
      <c r="H10" s="114"/>
      <c r="I10" s="114"/>
    </row>
    <row r="11" spans="1:9" ht="12.75">
      <c r="A11" s="17" t="s">
        <v>20</v>
      </c>
      <c r="B11" s="228"/>
      <c r="C11" s="228"/>
      <c r="D11" s="228"/>
      <c r="E11" s="181"/>
      <c r="F11" s="114"/>
      <c r="G11" s="114"/>
      <c r="H11" s="114"/>
      <c r="I11" s="114"/>
    </row>
    <row r="12" spans="1:9" ht="12.75">
      <c r="A12" s="17" t="s">
        <v>21</v>
      </c>
      <c r="B12" s="228"/>
      <c r="C12" s="228"/>
      <c r="D12" s="228"/>
      <c r="E12" s="181"/>
      <c r="F12" s="114"/>
      <c r="G12" s="114"/>
      <c r="H12" s="114"/>
      <c r="I12" s="114"/>
    </row>
    <row r="13" spans="1:9" ht="12.75">
      <c r="A13" s="17" t="s">
        <v>22</v>
      </c>
      <c r="B13" s="228"/>
      <c r="C13" s="228"/>
      <c r="D13" s="228"/>
      <c r="E13" s="181"/>
      <c r="F13" s="114"/>
      <c r="G13" s="114"/>
      <c r="H13" s="114"/>
      <c r="I13" s="114"/>
    </row>
    <row r="14" spans="1:9" ht="12.75">
      <c r="A14" s="147" t="s">
        <v>14</v>
      </c>
      <c r="B14" s="228">
        <f>SUM(B6:B13)</f>
        <v>77108624</v>
      </c>
      <c r="C14" s="228">
        <f>SUM(C6:C13)</f>
        <v>85357013</v>
      </c>
      <c r="D14" s="228">
        <f>SUM(D6:D13)</f>
        <v>83121365</v>
      </c>
      <c r="E14" s="181">
        <f>D14/C14*100</f>
        <v>97.380826810329</v>
      </c>
      <c r="F14" s="114"/>
      <c r="G14" s="114"/>
      <c r="H14" s="114"/>
      <c r="I14" s="114"/>
    </row>
    <row r="15" spans="1:9" ht="12.75">
      <c r="A15" s="147" t="s">
        <v>23</v>
      </c>
      <c r="B15" s="228"/>
      <c r="C15" s="228"/>
      <c r="D15" s="228"/>
      <c r="E15" s="181"/>
      <c r="F15" s="114"/>
      <c r="G15" s="114"/>
      <c r="H15" s="114"/>
      <c r="I15" s="114"/>
    </row>
    <row r="16" spans="1:9" ht="12.75">
      <c r="A16" s="148" t="s">
        <v>411</v>
      </c>
      <c r="B16" s="230">
        <f>SUM(B14:B15)</f>
        <v>77108624</v>
      </c>
      <c r="C16" s="230">
        <f>SUM(C14:C15)</f>
        <v>85357013</v>
      </c>
      <c r="D16" s="248">
        <f>SUM(D14:D15)</f>
        <v>83121365</v>
      </c>
      <c r="E16" s="182">
        <f>D16/C16*100</f>
        <v>97.380826810329</v>
      </c>
      <c r="F16" s="114"/>
      <c r="G16" s="114"/>
      <c r="H16" s="114"/>
      <c r="I16" s="114"/>
    </row>
    <row r="17" spans="1:9" ht="12.75">
      <c r="A17" s="17" t="s">
        <v>25</v>
      </c>
      <c r="B17" s="228"/>
      <c r="C17" s="228">
        <v>4134346</v>
      </c>
      <c r="D17" s="228">
        <v>8018536</v>
      </c>
      <c r="E17" s="181">
        <f>D17/C17*100</f>
        <v>193.94932112600154</v>
      </c>
      <c r="F17" s="114"/>
      <c r="G17" s="114"/>
      <c r="H17" s="114"/>
      <c r="I17" s="114"/>
    </row>
    <row r="18" spans="1:9" ht="12.75">
      <c r="A18" s="17" t="s">
        <v>26</v>
      </c>
      <c r="B18" s="228"/>
      <c r="C18" s="228"/>
      <c r="D18" s="228"/>
      <c r="E18" s="181"/>
      <c r="F18" s="114"/>
      <c r="G18" s="114"/>
      <c r="H18" s="114"/>
      <c r="I18" s="114"/>
    </row>
    <row r="19" spans="1:9" ht="12.75">
      <c r="A19" s="17" t="s">
        <v>27</v>
      </c>
      <c r="B19" s="228"/>
      <c r="C19" s="228"/>
      <c r="D19" s="228"/>
      <c r="E19" s="181"/>
      <c r="F19" s="114"/>
      <c r="G19" s="114"/>
      <c r="H19" s="114"/>
      <c r="I19" s="114"/>
    </row>
    <row r="20" spans="1:9" ht="12.75">
      <c r="A20" s="17" t="s">
        <v>28</v>
      </c>
      <c r="B20" s="228"/>
      <c r="C20" s="228">
        <v>421000</v>
      </c>
      <c r="D20" s="228">
        <v>1197888</v>
      </c>
      <c r="E20" s="181">
        <f>D20/C20*100</f>
        <v>284.5339667458432</v>
      </c>
      <c r="F20" s="114"/>
      <c r="G20" s="114"/>
      <c r="H20" s="114"/>
      <c r="I20" s="114"/>
    </row>
    <row r="21" spans="1:9" ht="12.75">
      <c r="A21" s="17" t="s">
        <v>29</v>
      </c>
      <c r="B21" s="228"/>
      <c r="C21" s="228"/>
      <c r="D21" s="228"/>
      <c r="E21" s="181"/>
      <c r="F21" s="114"/>
      <c r="G21" s="114"/>
      <c r="H21" s="114"/>
      <c r="I21" s="114"/>
    </row>
    <row r="22" spans="1:9" ht="12.75">
      <c r="A22" s="17" t="s">
        <v>30</v>
      </c>
      <c r="B22" s="228"/>
      <c r="C22" s="228"/>
      <c r="D22" s="228"/>
      <c r="E22" s="181"/>
      <c r="F22" s="114"/>
      <c r="G22" s="114"/>
      <c r="H22" s="114"/>
      <c r="I22" s="114"/>
    </row>
    <row r="23" spans="1:9" ht="12.75">
      <c r="A23" s="17" t="s">
        <v>31</v>
      </c>
      <c r="B23" s="228"/>
      <c r="C23" s="228"/>
      <c r="D23" s="228"/>
      <c r="E23" s="181"/>
      <c r="F23" s="114"/>
      <c r="G23" s="114"/>
      <c r="H23" s="114"/>
      <c r="I23" s="114"/>
    </row>
    <row r="24" spans="1:9" ht="12.75">
      <c r="A24" s="147" t="s">
        <v>24</v>
      </c>
      <c r="B24" s="228">
        <f>SUM(B17:B23)</f>
        <v>0</v>
      </c>
      <c r="C24" s="228">
        <f>SUM(C17:C23)</f>
        <v>4555346</v>
      </c>
      <c r="D24" s="228">
        <f>SUM(D17:D23)</f>
        <v>9216424</v>
      </c>
      <c r="E24" s="181">
        <f>D24/C24*100</f>
        <v>202.3210531099065</v>
      </c>
      <c r="F24" s="114"/>
      <c r="G24" s="114"/>
      <c r="H24" s="114"/>
      <c r="I24" s="114"/>
    </row>
    <row r="25" spans="1:9" ht="12.75">
      <c r="A25" s="147" t="s">
        <v>32</v>
      </c>
      <c r="B25" s="228">
        <v>77108624</v>
      </c>
      <c r="C25" s="228">
        <v>80801667</v>
      </c>
      <c r="D25" s="228">
        <v>81488569</v>
      </c>
      <c r="E25" s="181">
        <f>D25/C25*100</f>
        <v>100.85010869887128</v>
      </c>
      <c r="F25" s="114"/>
      <c r="G25" s="114"/>
      <c r="H25" s="114"/>
      <c r="I25" s="114"/>
    </row>
    <row r="26" spans="1:9" ht="12.75">
      <c r="A26" s="148" t="s">
        <v>412</v>
      </c>
      <c r="B26" s="230">
        <v>77108624</v>
      </c>
      <c r="C26" s="230">
        <v>85357013</v>
      </c>
      <c r="D26" s="230">
        <f>D24+D25</f>
        <v>90704993</v>
      </c>
      <c r="E26" s="182">
        <f>D26/C26*100</f>
        <v>106.2654254314171</v>
      </c>
      <c r="F26" s="114"/>
      <c r="G26" s="114"/>
      <c r="H26" s="114"/>
      <c r="I26" s="114"/>
    </row>
    <row r="27" spans="1:9" ht="12.75">
      <c r="A27" s="114"/>
      <c r="B27" s="114"/>
      <c r="C27" s="114"/>
      <c r="D27" s="114"/>
      <c r="E27" s="183"/>
      <c r="F27" s="114"/>
      <c r="G27" s="114"/>
      <c r="H27" s="114"/>
      <c r="I27" s="114"/>
    </row>
    <row r="28" spans="1:9" ht="12.75">
      <c r="A28" s="114"/>
      <c r="B28" s="114"/>
      <c r="C28" s="114"/>
      <c r="D28" s="114"/>
      <c r="E28" s="183"/>
      <c r="F28" s="114"/>
      <c r="G28" s="114"/>
      <c r="H28" s="114"/>
      <c r="I28" s="114"/>
    </row>
    <row r="29" spans="1:9" ht="12.75">
      <c r="A29" s="114"/>
      <c r="B29" s="114"/>
      <c r="C29" s="114"/>
      <c r="D29" s="114"/>
      <c r="E29" s="183"/>
      <c r="F29" s="114"/>
      <c r="G29" s="114"/>
      <c r="H29" s="114"/>
      <c r="I29" s="114"/>
    </row>
    <row r="30" spans="1:9" ht="12.75">
      <c r="A30" s="114"/>
      <c r="B30" s="114"/>
      <c r="C30" s="114"/>
      <c r="D30" s="114"/>
      <c r="E30" s="183"/>
      <c r="F30" s="114"/>
      <c r="G30" s="114"/>
      <c r="H30" s="114"/>
      <c r="I30" s="114"/>
    </row>
    <row r="31" spans="1:9" ht="12.75">
      <c r="A31" s="114"/>
      <c r="B31" s="114"/>
      <c r="C31" s="114"/>
      <c r="D31" s="114"/>
      <c r="E31" s="183"/>
      <c r="F31" s="114"/>
      <c r="G31" s="114"/>
      <c r="H31" s="114"/>
      <c r="I31" s="114"/>
    </row>
    <row r="32" spans="1:9" ht="12.75">
      <c r="A32" s="114"/>
      <c r="B32" s="114"/>
      <c r="C32" s="114"/>
      <c r="D32" s="114"/>
      <c r="E32" s="183"/>
      <c r="F32" s="114"/>
      <c r="G32" s="114"/>
      <c r="H32" s="114"/>
      <c r="I32" s="114"/>
    </row>
    <row r="33" spans="1:9" ht="12.75">
      <c r="A33" s="114"/>
      <c r="B33" s="114"/>
      <c r="C33" s="114"/>
      <c r="D33" s="114"/>
      <c r="E33" s="183"/>
      <c r="F33" s="114"/>
      <c r="G33" s="114"/>
      <c r="H33" s="114"/>
      <c r="I33" s="114"/>
    </row>
  </sheetData>
  <sheetProtection/>
  <mergeCells count="3">
    <mergeCell ref="A1:E1"/>
    <mergeCell ref="A2:E2"/>
    <mergeCell ref="B4:E4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24"/>
  <sheetViews>
    <sheetView zoomScalePageLayoutView="0" workbookViewId="0" topLeftCell="A3">
      <selection activeCell="D16" sqref="D16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282" t="s">
        <v>520</v>
      </c>
      <c r="B1" s="299"/>
      <c r="C1" s="299"/>
    </row>
    <row r="2" spans="1:3" ht="26.25" customHeight="1">
      <c r="A2" s="284" t="s">
        <v>9</v>
      </c>
      <c r="B2" s="299"/>
      <c r="C2" s="299"/>
    </row>
    <row r="4" spans="1:3" ht="25.5">
      <c r="A4" s="13" t="s">
        <v>517</v>
      </c>
      <c r="B4" s="2" t="s">
        <v>34</v>
      </c>
      <c r="C4" s="22" t="s">
        <v>7</v>
      </c>
    </row>
    <row r="5" spans="1:3" ht="15">
      <c r="A5" s="4" t="s">
        <v>435</v>
      </c>
      <c r="B5" s="4" t="s">
        <v>238</v>
      </c>
      <c r="C5" s="12"/>
    </row>
    <row r="6" spans="1:3" ht="15">
      <c r="A6" s="4" t="s">
        <v>436</v>
      </c>
      <c r="B6" s="4" t="s">
        <v>238</v>
      </c>
      <c r="C6" s="12"/>
    </row>
    <row r="7" spans="1:3" ht="15">
      <c r="A7" s="4" t="s">
        <v>437</v>
      </c>
      <c r="B7" s="4" t="s">
        <v>238</v>
      </c>
      <c r="C7" s="12">
        <v>2200</v>
      </c>
    </row>
    <row r="8" spans="1:3" ht="15">
      <c r="A8" s="4" t="s">
        <v>438</v>
      </c>
      <c r="B8" s="4" t="s">
        <v>238</v>
      </c>
      <c r="C8" s="12"/>
    </row>
    <row r="9" spans="1:3" ht="15">
      <c r="A9" s="166" t="s">
        <v>386</v>
      </c>
      <c r="B9" s="167" t="s">
        <v>238</v>
      </c>
      <c r="C9" s="170">
        <f>SUM(C5:C8)</f>
        <v>2200</v>
      </c>
    </row>
    <row r="10" spans="1:3" ht="15">
      <c r="A10" s="4" t="s">
        <v>387</v>
      </c>
      <c r="B10" s="5" t="s">
        <v>239</v>
      </c>
      <c r="C10" s="12">
        <v>42000</v>
      </c>
    </row>
    <row r="11" spans="1:3" ht="15">
      <c r="A11" s="4" t="s">
        <v>389</v>
      </c>
      <c r="B11" s="5" t="s">
        <v>243</v>
      </c>
      <c r="C11" s="12">
        <v>8400</v>
      </c>
    </row>
    <row r="12" spans="1:3" ht="15">
      <c r="A12" s="4" t="s">
        <v>439</v>
      </c>
      <c r="B12" s="5" t="s">
        <v>244</v>
      </c>
      <c r="C12" s="12">
        <v>300</v>
      </c>
    </row>
    <row r="13" spans="1:3" ht="15">
      <c r="A13" s="166" t="s">
        <v>418</v>
      </c>
      <c r="B13" s="167" t="s">
        <v>245</v>
      </c>
      <c r="C13" s="170">
        <f>SUM(C10:C12)</f>
        <v>50700</v>
      </c>
    </row>
    <row r="14" spans="1:3" ht="15">
      <c r="A14" s="4" t="s">
        <v>440</v>
      </c>
      <c r="B14" s="4" t="s">
        <v>246</v>
      </c>
      <c r="C14" s="12"/>
    </row>
    <row r="15" spans="1:3" ht="15">
      <c r="A15" s="4" t="s">
        <v>441</v>
      </c>
      <c r="B15" s="4" t="s">
        <v>246</v>
      </c>
      <c r="C15" s="12"/>
    </row>
    <row r="16" spans="1:3" ht="15">
      <c r="A16" s="4" t="s">
        <v>442</v>
      </c>
      <c r="B16" s="4" t="s">
        <v>246</v>
      </c>
      <c r="C16" s="12"/>
    </row>
    <row r="17" spans="1:3" ht="15">
      <c r="A17" s="4" t="s">
        <v>443</v>
      </c>
      <c r="B17" s="4" t="s">
        <v>246</v>
      </c>
      <c r="C17" s="12"/>
    </row>
    <row r="18" spans="1:3" ht="15">
      <c r="A18" s="4" t="s">
        <v>444</v>
      </c>
      <c r="B18" s="4" t="s">
        <v>246</v>
      </c>
      <c r="C18" s="12"/>
    </row>
    <row r="19" spans="1:3" ht="15">
      <c r="A19" s="4" t="s">
        <v>445</v>
      </c>
      <c r="B19" s="4" t="s">
        <v>246</v>
      </c>
      <c r="C19" s="12"/>
    </row>
    <row r="20" spans="1:3" ht="15">
      <c r="A20" s="4" t="s">
        <v>446</v>
      </c>
      <c r="B20" s="4" t="s">
        <v>246</v>
      </c>
      <c r="C20" s="12"/>
    </row>
    <row r="21" spans="1:3" ht="15">
      <c r="A21" s="4" t="s">
        <v>447</v>
      </c>
      <c r="B21" s="4" t="s">
        <v>246</v>
      </c>
      <c r="C21" s="12"/>
    </row>
    <row r="22" spans="1:3" ht="45">
      <c r="A22" s="4" t="s">
        <v>448</v>
      </c>
      <c r="B22" s="4" t="s">
        <v>246</v>
      </c>
      <c r="C22" s="12"/>
    </row>
    <row r="23" spans="1:3" ht="15">
      <c r="A23" s="4" t="s">
        <v>449</v>
      </c>
      <c r="B23" s="4" t="s">
        <v>246</v>
      </c>
      <c r="C23" s="12"/>
    </row>
    <row r="24" spans="1:3" ht="15">
      <c r="A24" s="166" t="s">
        <v>391</v>
      </c>
      <c r="B24" s="167" t="s">
        <v>246</v>
      </c>
      <c r="C24" s="168"/>
    </row>
  </sheetData>
  <sheetProtection/>
  <mergeCells count="2">
    <mergeCell ref="A1:C1"/>
    <mergeCell ref="A2:C2"/>
  </mergeCells>
  <printOptions/>
  <pageMargins left="0.29" right="0.2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B4:Q32"/>
  <sheetViews>
    <sheetView zoomScalePageLayoutView="0" workbookViewId="0" topLeftCell="A5">
      <selection activeCell="G28" sqref="G28"/>
    </sheetView>
  </sheetViews>
  <sheetFormatPr defaultColWidth="9.140625" defaultRowHeight="15"/>
  <cols>
    <col min="1" max="1" width="1.8515625" style="28" customWidth="1"/>
    <col min="2" max="2" width="22.28125" style="28" customWidth="1"/>
    <col min="3" max="15" width="7.7109375" style="28" customWidth="1"/>
    <col min="16" max="16384" width="9.140625" style="28" customWidth="1"/>
  </cols>
  <sheetData>
    <row r="4" spans="2:15" ht="18.75">
      <c r="B4" s="302" t="s">
        <v>597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</row>
    <row r="5" ht="12.75">
      <c r="O5" s="28" t="s">
        <v>571</v>
      </c>
    </row>
    <row r="6" ht="13.5" thickBot="1"/>
    <row r="7" spans="2:15" ht="13.5" thickTop="1">
      <c r="B7" s="102" t="s">
        <v>517</v>
      </c>
      <c r="C7" s="103" t="s">
        <v>572</v>
      </c>
      <c r="D7" s="103" t="s">
        <v>573</v>
      </c>
      <c r="E7" s="103" t="s">
        <v>574</v>
      </c>
      <c r="F7" s="103" t="s">
        <v>575</v>
      </c>
      <c r="G7" s="103" t="s">
        <v>576</v>
      </c>
      <c r="H7" s="103" t="s">
        <v>577</v>
      </c>
      <c r="I7" s="103" t="s">
        <v>578</v>
      </c>
      <c r="J7" s="103" t="s">
        <v>579</v>
      </c>
      <c r="K7" s="103" t="s">
        <v>580</v>
      </c>
      <c r="L7" s="103" t="s">
        <v>581</v>
      </c>
      <c r="M7" s="103" t="s">
        <v>582</v>
      </c>
      <c r="N7" s="103" t="s">
        <v>583</v>
      </c>
      <c r="O7" s="104" t="s">
        <v>13</v>
      </c>
    </row>
    <row r="8" spans="2:15" ht="12.75">
      <c r="B8" s="105" t="s">
        <v>584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106"/>
    </row>
    <row r="9" spans="2:17" ht="12.75">
      <c r="B9" s="107" t="s">
        <v>585</v>
      </c>
      <c r="C9" s="74">
        <v>2601</v>
      </c>
      <c r="D9" s="74">
        <v>2601</v>
      </c>
      <c r="E9" s="74">
        <v>2601</v>
      </c>
      <c r="F9" s="74">
        <v>2601</v>
      </c>
      <c r="G9" s="74">
        <v>2601</v>
      </c>
      <c r="H9" s="74">
        <v>2601</v>
      </c>
      <c r="I9" s="74">
        <v>2601</v>
      </c>
      <c r="J9" s="74">
        <v>2601</v>
      </c>
      <c r="K9" s="74">
        <v>2601</v>
      </c>
      <c r="L9" s="74">
        <v>2601</v>
      </c>
      <c r="M9" s="74">
        <v>2601</v>
      </c>
      <c r="N9" s="74">
        <v>2601</v>
      </c>
      <c r="O9" s="108">
        <f>SUM(C9:N9)</f>
        <v>31212</v>
      </c>
      <c r="Q9" s="30"/>
    </row>
    <row r="10" spans="2:17" ht="12.75">
      <c r="B10" s="107" t="s">
        <v>586</v>
      </c>
      <c r="C10" s="74">
        <v>4600</v>
      </c>
      <c r="D10" s="74">
        <v>4200</v>
      </c>
      <c r="E10" s="74">
        <v>3815</v>
      </c>
      <c r="F10" s="74">
        <v>3815</v>
      </c>
      <c r="G10" s="74">
        <v>3815</v>
      </c>
      <c r="H10" s="74">
        <v>3815</v>
      </c>
      <c r="I10" s="74">
        <v>3815</v>
      </c>
      <c r="J10" s="74">
        <v>4050</v>
      </c>
      <c r="K10" s="74">
        <v>3925</v>
      </c>
      <c r="L10" s="74">
        <v>2220</v>
      </c>
      <c r="M10" s="74">
        <v>3870</v>
      </c>
      <c r="N10" s="74">
        <v>3831</v>
      </c>
      <c r="O10" s="108">
        <f aca="true" t="shared" si="0" ref="O10:O17">SUM(C10:N10)</f>
        <v>45771</v>
      </c>
      <c r="Q10" s="30"/>
    </row>
    <row r="11" spans="2:17" ht="12.75">
      <c r="B11" s="107" t="s">
        <v>638</v>
      </c>
      <c r="C11" s="74"/>
      <c r="D11" s="74"/>
      <c r="E11" s="74"/>
      <c r="F11" s="74">
        <v>6610</v>
      </c>
      <c r="G11" s="74"/>
      <c r="H11" s="74"/>
      <c r="I11" s="74"/>
      <c r="J11" s="74"/>
      <c r="K11" s="74"/>
      <c r="L11" s="74"/>
      <c r="M11" s="74"/>
      <c r="N11" s="74"/>
      <c r="O11" s="108">
        <f t="shared" si="0"/>
        <v>6610</v>
      </c>
      <c r="Q11" s="30"/>
    </row>
    <row r="12" spans="2:17" ht="12.75">
      <c r="B12" s="107" t="s">
        <v>548</v>
      </c>
      <c r="C12" s="74">
        <v>2500</v>
      </c>
      <c r="D12" s="74">
        <v>850</v>
      </c>
      <c r="E12" s="74">
        <v>22000</v>
      </c>
      <c r="F12" s="74">
        <v>720</v>
      </c>
      <c r="G12" s="74">
        <v>1640</v>
      </c>
      <c r="H12" s="74"/>
      <c r="I12" s="74"/>
      <c r="J12" s="74">
        <v>4440</v>
      </c>
      <c r="K12" s="74">
        <v>18000</v>
      </c>
      <c r="L12" s="74">
        <v>2050</v>
      </c>
      <c r="M12" s="74">
        <v>700</v>
      </c>
      <c r="N12" s="74"/>
      <c r="O12" s="108">
        <f t="shared" si="0"/>
        <v>52900</v>
      </c>
      <c r="Q12" s="30"/>
    </row>
    <row r="13" spans="2:17" ht="12.75">
      <c r="B13" s="107" t="s">
        <v>450</v>
      </c>
      <c r="C13" s="74">
        <v>2100</v>
      </c>
      <c r="D13" s="74">
        <v>2100</v>
      </c>
      <c r="E13" s="74">
        <v>2100</v>
      </c>
      <c r="F13" s="74">
        <v>2100</v>
      </c>
      <c r="G13" s="74">
        <v>1600</v>
      </c>
      <c r="H13" s="74">
        <v>1400</v>
      </c>
      <c r="I13" s="74">
        <v>1400</v>
      </c>
      <c r="J13" s="74">
        <v>1200</v>
      </c>
      <c r="K13" s="74">
        <v>2100</v>
      </c>
      <c r="L13" s="74">
        <v>2100</v>
      </c>
      <c r="M13" s="74">
        <v>2100</v>
      </c>
      <c r="N13" s="74">
        <v>2485</v>
      </c>
      <c r="O13" s="108">
        <f t="shared" si="0"/>
        <v>22785</v>
      </c>
      <c r="Q13" s="30"/>
    </row>
    <row r="14" spans="2:17" ht="12.75">
      <c r="B14" s="107" t="s">
        <v>562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108">
        <f t="shared" si="0"/>
        <v>0</v>
      </c>
      <c r="Q14" s="30"/>
    </row>
    <row r="15" spans="2:17" ht="12.75">
      <c r="B15" s="107" t="s">
        <v>639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108">
        <f t="shared" si="0"/>
        <v>0</v>
      </c>
      <c r="Q15" s="30"/>
    </row>
    <row r="16" spans="2:17" ht="12.75">
      <c r="B16" s="107" t="s">
        <v>640</v>
      </c>
      <c r="C16" s="74"/>
      <c r="D16" s="74"/>
      <c r="E16" s="74"/>
      <c r="F16" s="74"/>
      <c r="G16" s="74"/>
      <c r="H16" s="74"/>
      <c r="I16" s="74"/>
      <c r="J16" s="74"/>
      <c r="K16" s="74"/>
      <c r="L16" s="74">
        <v>12128</v>
      </c>
      <c r="M16" s="74"/>
      <c r="N16" s="74"/>
      <c r="O16" s="108">
        <f t="shared" si="0"/>
        <v>12128</v>
      </c>
      <c r="Q16" s="30"/>
    </row>
    <row r="17" spans="2:17" ht="12.75">
      <c r="B17" s="107" t="s">
        <v>587</v>
      </c>
      <c r="C17" s="74"/>
      <c r="D17" s="74">
        <v>4631</v>
      </c>
      <c r="E17" s="74"/>
      <c r="F17" s="74"/>
      <c r="G17" s="74"/>
      <c r="H17" s="74">
        <v>20000</v>
      </c>
      <c r="I17" s="74"/>
      <c r="J17" s="74"/>
      <c r="K17" s="74"/>
      <c r="L17" s="74"/>
      <c r="M17" s="74"/>
      <c r="N17" s="74"/>
      <c r="O17" s="108">
        <f t="shared" si="0"/>
        <v>24631</v>
      </c>
      <c r="Q17" s="30"/>
    </row>
    <row r="18" spans="2:17" ht="12.75">
      <c r="B18" s="105" t="s">
        <v>588</v>
      </c>
      <c r="C18" s="109">
        <f>SUM(C9:C17)</f>
        <v>11801</v>
      </c>
      <c r="D18" s="109">
        <f aca="true" t="shared" si="1" ref="D18:N18">SUM(D9:D17)</f>
        <v>14382</v>
      </c>
      <c r="E18" s="109">
        <f t="shared" si="1"/>
        <v>30516</v>
      </c>
      <c r="F18" s="109">
        <f t="shared" si="1"/>
        <v>15846</v>
      </c>
      <c r="G18" s="109">
        <f t="shared" si="1"/>
        <v>9656</v>
      </c>
      <c r="H18" s="109">
        <f t="shared" si="1"/>
        <v>27816</v>
      </c>
      <c r="I18" s="109">
        <f t="shared" si="1"/>
        <v>7816</v>
      </c>
      <c r="J18" s="109">
        <f t="shared" si="1"/>
        <v>12291</v>
      </c>
      <c r="K18" s="109">
        <f t="shared" si="1"/>
        <v>26626</v>
      </c>
      <c r="L18" s="109">
        <f t="shared" si="1"/>
        <v>21099</v>
      </c>
      <c r="M18" s="109">
        <f t="shared" si="1"/>
        <v>9271</v>
      </c>
      <c r="N18" s="109">
        <f t="shared" si="1"/>
        <v>8917</v>
      </c>
      <c r="O18" s="108">
        <f>SUM(O9:O17)</f>
        <v>196037</v>
      </c>
      <c r="P18" s="30"/>
      <c r="Q18" s="30"/>
    </row>
    <row r="19" spans="2:17" ht="12.75">
      <c r="B19" s="107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108"/>
      <c r="Q19" s="30"/>
    </row>
    <row r="20" spans="2:17" ht="12.75">
      <c r="B20" s="105" t="s">
        <v>589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108"/>
      <c r="Q20" s="30"/>
    </row>
    <row r="21" spans="2:17" ht="12.75">
      <c r="B21" s="107" t="s">
        <v>547</v>
      </c>
      <c r="C21" s="74">
        <v>1130</v>
      </c>
      <c r="D21" s="74">
        <v>1130</v>
      </c>
      <c r="E21" s="74">
        <v>1130</v>
      </c>
      <c r="F21" s="74">
        <v>1130</v>
      </c>
      <c r="G21" s="74">
        <v>1130</v>
      </c>
      <c r="H21" s="74">
        <v>1130</v>
      </c>
      <c r="I21" s="74">
        <v>1130</v>
      </c>
      <c r="J21" s="74">
        <v>1130</v>
      </c>
      <c r="K21" s="74">
        <v>1130</v>
      </c>
      <c r="L21" s="74">
        <v>1130</v>
      </c>
      <c r="M21" s="74">
        <v>1130</v>
      </c>
      <c r="N21" s="74">
        <v>1135</v>
      </c>
      <c r="O21" s="108">
        <f aca="true" t="shared" si="2" ref="O21:O29">SUM(C21:N21)</f>
        <v>13565</v>
      </c>
      <c r="Q21" s="30"/>
    </row>
    <row r="22" spans="2:17" ht="12.75">
      <c r="B22" s="107" t="s">
        <v>590</v>
      </c>
      <c r="C22" s="74">
        <v>302</v>
      </c>
      <c r="D22" s="74">
        <v>303</v>
      </c>
      <c r="E22" s="74">
        <v>302</v>
      </c>
      <c r="F22" s="74">
        <v>303</v>
      </c>
      <c r="G22" s="74">
        <v>302</v>
      </c>
      <c r="H22" s="74">
        <v>303</v>
      </c>
      <c r="I22" s="74">
        <v>302</v>
      </c>
      <c r="J22" s="74">
        <v>303</v>
      </c>
      <c r="K22" s="74">
        <v>302</v>
      </c>
      <c r="L22" s="74">
        <v>303</v>
      </c>
      <c r="M22" s="74">
        <v>302</v>
      </c>
      <c r="N22" s="74">
        <v>304</v>
      </c>
      <c r="O22" s="108">
        <f t="shared" si="2"/>
        <v>3631</v>
      </c>
      <c r="Q22" s="30"/>
    </row>
    <row r="23" spans="2:17" ht="12.75">
      <c r="B23" s="107" t="s">
        <v>550</v>
      </c>
      <c r="C23" s="74">
        <v>5486</v>
      </c>
      <c r="D23" s="74">
        <v>5300</v>
      </c>
      <c r="E23" s="74">
        <v>5800</v>
      </c>
      <c r="F23" s="74">
        <v>5890</v>
      </c>
      <c r="G23" s="74">
        <v>5260</v>
      </c>
      <c r="H23" s="74">
        <v>5760</v>
      </c>
      <c r="I23" s="74">
        <v>5900</v>
      </c>
      <c r="J23" s="74">
        <v>5600</v>
      </c>
      <c r="K23" s="74">
        <v>6130</v>
      </c>
      <c r="L23" s="74">
        <v>5450</v>
      </c>
      <c r="M23" s="74">
        <v>4700</v>
      </c>
      <c r="N23" s="74">
        <v>5789</v>
      </c>
      <c r="O23" s="108">
        <f t="shared" si="2"/>
        <v>67065</v>
      </c>
      <c r="Q23" s="30"/>
    </row>
    <row r="24" spans="2:17" ht="12.75">
      <c r="B24" s="107" t="s">
        <v>552</v>
      </c>
      <c r="C24" s="74">
        <v>600</v>
      </c>
      <c r="D24" s="74">
        <v>330</v>
      </c>
      <c r="E24" s="74">
        <v>149</v>
      </c>
      <c r="F24" s="74">
        <v>150</v>
      </c>
      <c r="G24" s="74">
        <v>240</v>
      </c>
      <c r="H24" s="74">
        <v>220</v>
      </c>
      <c r="I24" s="74">
        <v>140</v>
      </c>
      <c r="J24" s="74">
        <v>550</v>
      </c>
      <c r="K24" s="74">
        <v>170</v>
      </c>
      <c r="L24" s="74">
        <v>180</v>
      </c>
      <c r="M24" s="74">
        <v>240</v>
      </c>
      <c r="N24" s="74">
        <v>180</v>
      </c>
      <c r="O24" s="108">
        <f t="shared" si="2"/>
        <v>3149</v>
      </c>
      <c r="Q24" s="30"/>
    </row>
    <row r="25" spans="2:17" ht="12.75">
      <c r="B25" s="107" t="s">
        <v>554</v>
      </c>
      <c r="C25" s="74"/>
      <c r="D25" s="74"/>
      <c r="E25" s="74">
        <v>300</v>
      </c>
      <c r="F25" s="74">
        <v>300</v>
      </c>
      <c r="G25" s="74">
        <v>650</v>
      </c>
      <c r="H25" s="74">
        <v>7410</v>
      </c>
      <c r="I25" s="74">
        <v>250</v>
      </c>
      <c r="J25" s="74">
        <v>400</v>
      </c>
      <c r="K25" s="74">
        <v>720</v>
      </c>
      <c r="L25" s="74">
        <v>521</v>
      </c>
      <c r="M25" s="74"/>
      <c r="N25" s="74"/>
      <c r="O25" s="108">
        <f t="shared" si="2"/>
        <v>10551</v>
      </c>
      <c r="Q25" s="30"/>
    </row>
    <row r="26" spans="2:17" ht="12.75">
      <c r="B26" s="107" t="s">
        <v>591</v>
      </c>
      <c r="C26" s="74"/>
      <c r="D26" s="74">
        <v>350</v>
      </c>
      <c r="E26" s="74">
        <v>2240</v>
      </c>
      <c r="F26" s="74">
        <v>3000</v>
      </c>
      <c r="G26" s="74">
        <v>2840</v>
      </c>
      <c r="H26" s="74">
        <v>420</v>
      </c>
      <c r="I26" s="74">
        <v>660</v>
      </c>
      <c r="J26" s="74">
        <v>540</v>
      </c>
      <c r="K26" s="74">
        <v>220</v>
      </c>
      <c r="L26" s="74">
        <v>180</v>
      </c>
      <c r="M26" s="74">
        <v>1375</v>
      </c>
      <c r="N26" s="74"/>
      <c r="O26" s="108">
        <f t="shared" si="2"/>
        <v>11825</v>
      </c>
      <c r="Q26" s="30"/>
    </row>
    <row r="27" spans="2:17" ht="12.75">
      <c r="B27" s="107" t="s">
        <v>592</v>
      </c>
      <c r="C27" s="74">
        <v>1100</v>
      </c>
      <c r="D27" s="74">
        <v>1100</v>
      </c>
      <c r="E27" s="74">
        <v>6500</v>
      </c>
      <c r="F27" s="74">
        <v>2500</v>
      </c>
      <c r="G27" s="74">
        <v>1100</v>
      </c>
      <c r="H27" s="74">
        <v>3100</v>
      </c>
      <c r="I27" s="74">
        <v>2800</v>
      </c>
      <c r="J27" s="74">
        <v>3500</v>
      </c>
      <c r="K27" s="74">
        <v>3500</v>
      </c>
      <c r="L27" s="74">
        <v>10000</v>
      </c>
      <c r="M27" s="74">
        <v>6200</v>
      </c>
      <c r="N27" s="74">
        <v>7167</v>
      </c>
      <c r="O27" s="108">
        <f t="shared" si="2"/>
        <v>48567</v>
      </c>
      <c r="Q27" s="30"/>
    </row>
    <row r="28" spans="2:17" ht="12.75">
      <c r="B28" s="107" t="s">
        <v>534</v>
      </c>
      <c r="C28" s="74"/>
      <c r="D28" s="74">
        <v>4000</v>
      </c>
      <c r="E28" s="74"/>
      <c r="F28" s="74">
        <v>4793</v>
      </c>
      <c r="G28" s="74"/>
      <c r="H28" s="74"/>
      <c r="I28" s="74"/>
      <c r="J28" s="74"/>
      <c r="K28" s="74"/>
      <c r="L28" s="74"/>
      <c r="M28" s="74"/>
      <c r="N28" s="74"/>
      <c r="O28" s="108">
        <f t="shared" si="2"/>
        <v>8793</v>
      </c>
      <c r="Q28" s="30"/>
    </row>
    <row r="29" spans="2:17" ht="12.75">
      <c r="B29" s="107" t="s">
        <v>555</v>
      </c>
      <c r="C29" s="74">
        <v>2408</v>
      </c>
      <c r="D29" s="74">
        <v>2408</v>
      </c>
      <c r="E29" s="74">
        <v>2408</v>
      </c>
      <c r="F29" s="74">
        <v>2408</v>
      </c>
      <c r="G29" s="74">
        <v>2408</v>
      </c>
      <c r="H29" s="74">
        <v>2408</v>
      </c>
      <c r="I29" s="74">
        <v>2408</v>
      </c>
      <c r="J29" s="74">
        <v>2408</v>
      </c>
      <c r="K29" s="74">
        <v>2408</v>
      </c>
      <c r="L29" s="74">
        <v>2408</v>
      </c>
      <c r="M29" s="74">
        <v>2408</v>
      </c>
      <c r="N29" s="74">
        <v>2403</v>
      </c>
      <c r="O29" s="108">
        <f t="shared" si="2"/>
        <v>28891</v>
      </c>
      <c r="Q29" s="30"/>
    </row>
    <row r="30" spans="2:17" ht="12.75">
      <c r="B30" s="105" t="s">
        <v>593</v>
      </c>
      <c r="C30" s="109">
        <f aca="true" t="shared" si="3" ref="C30:O30">SUM(C21:C29)</f>
        <v>11026</v>
      </c>
      <c r="D30" s="109">
        <f t="shared" si="3"/>
        <v>14921</v>
      </c>
      <c r="E30" s="109">
        <f t="shared" si="3"/>
        <v>18829</v>
      </c>
      <c r="F30" s="109">
        <f t="shared" si="3"/>
        <v>20474</v>
      </c>
      <c r="G30" s="109">
        <f t="shared" si="3"/>
        <v>13930</v>
      </c>
      <c r="H30" s="109">
        <f t="shared" si="3"/>
        <v>20751</v>
      </c>
      <c r="I30" s="109">
        <f t="shared" si="3"/>
        <v>13590</v>
      </c>
      <c r="J30" s="109">
        <f t="shared" si="3"/>
        <v>14431</v>
      </c>
      <c r="K30" s="109">
        <f t="shared" si="3"/>
        <v>14580</v>
      </c>
      <c r="L30" s="109">
        <f t="shared" si="3"/>
        <v>20172</v>
      </c>
      <c r="M30" s="109">
        <f t="shared" si="3"/>
        <v>16355</v>
      </c>
      <c r="N30" s="109">
        <f t="shared" si="3"/>
        <v>16978</v>
      </c>
      <c r="O30" s="108">
        <f t="shared" si="3"/>
        <v>196037</v>
      </c>
      <c r="Q30" s="30"/>
    </row>
    <row r="31" spans="2:15" ht="12.75">
      <c r="B31" s="110" t="s">
        <v>594</v>
      </c>
      <c r="C31" s="303">
        <f>(C18-C30)</f>
        <v>775</v>
      </c>
      <c r="D31" s="303">
        <f aca="true" t="shared" si="4" ref="D31:N31">(C31+D18-D30)</f>
        <v>236</v>
      </c>
      <c r="E31" s="303">
        <f t="shared" si="4"/>
        <v>11923</v>
      </c>
      <c r="F31" s="303">
        <f t="shared" si="4"/>
        <v>7295</v>
      </c>
      <c r="G31" s="303">
        <f t="shared" si="4"/>
        <v>3021</v>
      </c>
      <c r="H31" s="303">
        <f t="shared" si="4"/>
        <v>10086</v>
      </c>
      <c r="I31" s="303">
        <f t="shared" si="4"/>
        <v>4312</v>
      </c>
      <c r="J31" s="303">
        <f t="shared" si="4"/>
        <v>2172</v>
      </c>
      <c r="K31" s="303">
        <f t="shared" si="4"/>
        <v>14218</v>
      </c>
      <c r="L31" s="303">
        <f t="shared" si="4"/>
        <v>15145</v>
      </c>
      <c r="M31" s="303">
        <f t="shared" si="4"/>
        <v>8061</v>
      </c>
      <c r="N31" s="303">
        <f t="shared" si="4"/>
        <v>0</v>
      </c>
      <c r="O31" s="305"/>
    </row>
    <row r="32" spans="2:15" ht="13.5" thickBot="1">
      <c r="B32" s="111" t="s">
        <v>595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6"/>
    </row>
    <row r="33" ht="13.5" thickTop="1"/>
  </sheetData>
  <sheetProtection/>
  <mergeCells count="14">
    <mergeCell ref="L31:L32"/>
    <mergeCell ref="M31:M32"/>
    <mergeCell ref="N31:N32"/>
    <mergeCell ref="O31:O32"/>
    <mergeCell ref="B4:O4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94" r:id="rId1"/>
  <headerFooter>
    <oddHeader>&amp;R8. sz. melléklet
</oddHeader>
  </headerFooter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71"/>
  <sheetViews>
    <sheetView zoomScalePageLayoutView="0" workbookViewId="0" topLeftCell="A115">
      <selection activeCell="C98" sqref="C98"/>
    </sheetView>
  </sheetViews>
  <sheetFormatPr defaultColWidth="9.140625" defaultRowHeight="15"/>
  <cols>
    <col min="1" max="1" width="73.28125" style="112" customWidth="1"/>
    <col min="2" max="2" width="7.57421875" style="112" customWidth="1"/>
    <col min="3" max="4" width="11.00390625" style="112" customWidth="1"/>
    <col min="5" max="5" width="20.7109375" style="112" customWidth="1"/>
    <col min="6" max="6" width="14.140625" style="176" bestFit="1" customWidth="1"/>
    <col min="7" max="16384" width="9.140625" style="112" customWidth="1"/>
  </cols>
  <sheetData>
    <row r="1" spans="1:6" ht="21" customHeight="1">
      <c r="A1" s="258" t="s">
        <v>666</v>
      </c>
      <c r="B1" s="259"/>
      <c r="C1" s="259"/>
      <c r="D1" s="259"/>
      <c r="E1" s="259"/>
      <c r="F1" s="259"/>
    </row>
    <row r="2" spans="1:6" ht="18.75" customHeight="1">
      <c r="A2" s="260" t="s">
        <v>663</v>
      </c>
      <c r="B2" s="261"/>
      <c r="C2" s="261"/>
      <c r="D2" s="261"/>
      <c r="E2" s="261"/>
      <c r="F2" s="261"/>
    </row>
    <row r="3" spans="1:6" ht="12">
      <c r="A3" s="113"/>
      <c r="F3" s="176" t="s">
        <v>659</v>
      </c>
    </row>
    <row r="4" spans="1:6" ht="15">
      <c r="A4" s="114" t="s">
        <v>0</v>
      </c>
      <c r="C4" s="262" t="s">
        <v>658</v>
      </c>
      <c r="D4" s="263"/>
      <c r="E4" s="263"/>
      <c r="F4" s="264"/>
    </row>
    <row r="5" spans="1:6" ht="25.5">
      <c r="A5" s="115" t="s">
        <v>33</v>
      </c>
      <c r="B5" s="116" t="s">
        <v>34</v>
      </c>
      <c r="C5" s="117" t="s">
        <v>646</v>
      </c>
      <c r="D5" s="117" t="s">
        <v>655</v>
      </c>
      <c r="E5" s="117" t="s">
        <v>643</v>
      </c>
      <c r="F5" s="220" t="s">
        <v>644</v>
      </c>
    </row>
    <row r="6" spans="1:6" ht="12.75">
      <c r="A6" s="118" t="s">
        <v>35</v>
      </c>
      <c r="B6" s="119" t="s">
        <v>36</v>
      </c>
      <c r="C6" s="228">
        <v>49778400</v>
      </c>
      <c r="D6" s="229">
        <v>51422440</v>
      </c>
      <c r="E6" s="228">
        <v>50527290</v>
      </c>
      <c r="F6" s="175">
        <f>E6/D6*100</f>
        <v>98.25922301625516</v>
      </c>
    </row>
    <row r="7" spans="1:6" ht="12.75">
      <c r="A7" s="118" t="s">
        <v>37</v>
      </c>
      <c r="B7" s="120" t="s">
        <v>38</v>
      </c>
      <c r="C7" s="228">
        <v>4570000</v>
      </c>
      <c r="D7" s="228">
        <v>3012304</v>
      </c>
      <c r="E7" s="228">
        <v>2764433</v>
      </c>
      <c r="F7" s="175">
        <f>E7/D7*100</f>
        <v>91.77138164010007</v>
      </c>
    </row>
    <row r="8" spans="1:6" ht="12.75">
      <c r="A8" s="118" t="s">
        <v>39</v>
      </c>
      <c r="B8" s="120" t="s">
        <v>40</v>
      </c>
      <c r="C8" s="228">
        <v>0</v>
      </c>
      <c r="D8" s="228">
        <v>1498517</v>
      </c>
      <c r="E8" s="228">
        <v>1498517</v>
      </c>
      <c r="F8" s="175"/>
    </row>
    <row r="9" spans="1:6" ht="12.75">
      <c r="A9" s="121" t="s">
        <v>41</v>
      </c>
      <c r="B9" s="120" t="s">
        <v>42</v>
      </c>
      <c r="C9" s="228">
        <v>4500000</v>
      </c>
      <c r="D9" s="228">
        <v>4643776</v>
      </c>
      <c r="E9" s="228">
        <v>4643776</v>
      </c>
      <c r="F9" s="175">
        <f>E9/D9*100</f>
        <v>100</v>
      </c>
    </row>
    <row r="10" spans="1:6" ht="12.75">
      <c r="A10" s="121" t="s">
        <v>43</v>
      </c>
      <c r="B10" s="120" t="s">
        <v>44</v>
      </c>
      <c r="C10" s="228"/>
      <c r="D10" s="228"/>
      <c r="E10" s="228"/>
      <c r="F10" s="175"/>
    </row>
    <row r="11" spans="1:6" ht="12.75">
      <c r="A11" s="121" t="s">
        <v>45</v>
      </c>
      <c r="B11" s="120" t="s">
        <v>46</v>
      </c>
      <c r="C11" s="228"/>
      <c r="D11" s="228">
        <v>1557696</v>
      </c>
      <c r="E11" s="228">
        <v>1557696</v>
      </c>
      <c r="F11" s="175"/>
    </row>
    <row r="12" spans="1:6" ht="12.75">
      <c r="A12" s="121" t="s">
        <v>47</v>
      </c>
      <c r="B12" s="120" t="s">
        <v>48</v>
      </c>
      <c r="C12" s="228">
        <v>3600000</v>
      </c>
      <c r="D12" s="228">
        <v>3816805</v>
      </c>
      <c r="E12" s="228">
        <v>3811805</v>
      </c>
      <c r="F12" s="175">
        <f>E12/D12*100</f>
        <v>99.86900038120889</v>
      </c>
    </row>
    <row r="13" spans="1:6" ht="12.75">
      <c r="A13" s="121" t="s">
        <v>49</v>
      </c>
      <c r="B13" s="120" t="s">
        <v>50</v>
      </c>
      <c r="C13" s="228"/>
      <c r="D13" s="228"/>
      <c r="E13" s="228"/>
      <c r="F13" s="175"/>
    </row>
    <row r="14" spans="1:6" ht="12.75">
      <c r="A14" s="122" t="s">
        <v>51</v>
      </c>
      <c r="B14" s="120" t="s">
        <v>52</v>
      </c>
      <c r="C14" s="228">
        <v>850000</v>
      </c>
      <c r="D14" s="228">
        <v>850000</v>
      </c>
      <c r="E14" s="228">
        <v>629308</v>
      </c>
      <c r="F14" s="175">
        <f>E14/D14*100</f>
        <v>74.03623529411765</v>
      </c>
    </row>
    <row r="15" spans="1:6" ht="12.75">
      <c r="A15" s="122" t="s">
        <v>53</v>
      </c>
      <c r="B15" s="120" t="s">
        <v>54</v>
      </c>
      <c r="C15" s="228">
        <v>160000</v>
      </c>
      <c r="D15" s="228">
        <v>160909</v>
      </c>
      <c r="E15" s="228">
        <v>160909</v>
      </c>
      <c r="F15" s="175">
        <f>E15/D15*100</f>
        <v>100</v>
      </c>
    </row>
    <row r="16" spans="1:6" ht="12.75">
      <c r="A16" s="122" t="s">
        <v>55</v>
      </c>
      <c r="B16" s="120" t="s">
        <v>56</v>
      </c>
      <c r="C16" s="228"/>
      <c r="D16" s="228"/>
      <c r="E16" s="228"/>
      <c r="F16" s="175"/>
    </row>
    <row r="17" spans="1:6" ht="12.75">
      <c r="A17" s="122" t="s">
        <v>57</v>
      </c>
      <c r="B17" s="120" t="s">
        <v>58</v>
      </c>
      <c r="C17" s="228"/>
      <c r="D17" s="228"/>
      <c r="E17" s="228"/>
      <c r="F17" s="175"/>
    </row>
    <row r="18" spans="1:6" ht="12.75">
      <c r="A18" s="122" t="s">
        <v>342</v>
      </c>
      <c r="B18" s="120" t="s">
        <v>59</v>
      </c>
      <c r="C18" s="228"/>
      <c r="D18" s="228">
        <v>2411363</v>
      </c>
      <c r="E18" s="228">
        <v>2411363</v>
      </c>
      <c r="F18" s="175">
        <f>E18/D18*100</f>
        <v>100</v>
      </c>
    </row>
    <row r="19" spans="1:6" s="149" customFormat="1" ht="12.75">
      <c r="A19" s="123" t="s">
        <v>317</v>
      </c>
      <c r="B19" s="124" t="s">
        <v>60</v>
      </c>
      <c r="C19" s="231">
        <f>SUM(C6:C18)</f>
        <v>63458400</v>
      </c>
      <c r="D19" s="231">
        <f>SUM(D6:D18)</f>
        <v>69373810</v>
      </c>
      <c r="E19" s="231">
        <f>SUM(E6:E18)</f>
        <v>68005097</v>
      </c>
      <c r="F19" s="175">
        <f>E19/D19*100</f>
        <v>98.02704651798712</v>
      </c>
    </row>
    <row r="20" spans="1:6" ht="12.75">
      <c r="A20" s="122" t="s">
        <v>61</v>
      </c>
      <c r="B20" s="120" t="s">
        <v>62</v>
      </c>
      <c r="C20" s="228"/>
      <c r="D20" s="228"/>
      <c r="E20" s="228"/>
      <c r="F20" s="175"/>
    </row>
    <row r="21" spans="1:6" ht="25.5">
      <c r="A21" s="122" t="s">
        <v>63</v>
      </c>
      <c r="B21" s="120" t="s">
        <v>64</v>
      </c>
      <c r="C21" s="228"/>
      <c r="D21" s="228">
        <v>1433455</v>
      </c>
      <c r="E21" s="228">
        <v>1397367</v>
      </c>
      <c r="F21" s="175"/>
    </row>
    <row r="22" spans="1:6" ht="12.75">
      <c r="A22" s="125" t="s">
        <v>65</v>
      </c>
      <c r="B22" s="120" t="s">
        <v>66</v>
      </c>
      <c r="C22" s="228"/>
      <c r="D22" s="228">
        <v>325712</v>
      </c>
      <c r="E22" s="228">
        <v>325715</v>
      </c>
      <c r="F22" s="175"/>
    </row>
    <row r="23" spans="1:6" s="149" customFormat="1" ht="12.75">
      <c r="A23" s="126" t="s">
        <v>318</v>
      </c>
      <c r="B23" s="124" t="s">
        <v>67</v>
      </c>
      <c r="C23" s="231">
        <f>SUM(C20:C22)</f>
        <v>0</v>
      </c>
      <c r="D23" s="231">
        <f>SUM(D21:D22)</f>
        <v>1759167</v>
      </c>
      <c r="E23" s="231">
        <v>1723079</v>
      </c>
      <c r="F23" s="175"/>
    </row>
    <row r="24" spans="1:6" s="149" customFormat="1" ht="12.75">
      <c r="A24" s="123" t="s">
        <v>372</v>
      </c>
      <c r="B24" s="124" t="s">
        <v>68</v>
      </c>
      <c r="C24" s="231">
        <f>C19+C23</f>
        <v>63458400</v>
      </c>
      <c r="D24" s="231">
        <f>D19+D23</f>
        <v>71132977</v>
      </c>
      <c r="E24" s="231">
        <f>E19+E23</f>
        <v>69728176</v>
      </c>
      <c r="F24" s="175">
        <f>E24/D24*100</f>
        <v>98.02510585210007</v>
      </c>
    </row>
    <row r="25" spans="1:6" s="149" customFormat="1" ht="12.75">
      <c r="A25" s="126" t="s">
        <v>343</v>
      </c>
      <c r="B25" s="124" t="s">
        <v>69</v>
      </c>
      <c r="C25" s="231">
        <v>8789592</v>
      </c>
      <c r="D25" s="231">
        <v>9189592</v>
      </c>
      <c r="E25" s="231">
        <v>8867128</v>
      </c>
      <c r="F25" s="175">
        <f>E25/D25*100</f>
        <v>96.49098675980392</v>
      </c>
    </row>
    <row r="26" spans="1:6" ht="12.75">
      <c r="A26" s="122" t="s">
        <v>70</v>
      </c>
      <c r="B26" s="120" t="s">
        <v>71</v>
      </c>
      <c r="C26" s="228">
        <v>50000</v>
      </c>
      <c r="D26" s="228">
        <v>50000</v>
      </c>
      <c r="E26" s="228">
        <v>13012</v>
      </c>
      <c r="F26" s="175">
        <f>E26/D26*100</f>
        <v>26.024</v>
      </c>
    </row>
    <row r="27" spans="1:6" ht="12.75">
      <c r="A27" s="122" t="s">
        <v>72</v>
      </c>
      <c r="B27" s="120" t="s">
        <v>73</v>
      </c>
      <c r="C27" s="228">
        <v>1214273</v>
      </c>
      <c r="D27" s="228">
        <v>1214273</v>
      </c>
      <c r="E27" s="228">
        <v>1046620</v>
      </c>
      <c r="F27" s="175">
        <f>E27/D27*100</f>
        <v>86.19313778697212</v>
      </c>
    </row>
    <row r="28" spans="1:6" ht="12.75">
      <c r="A28" s="122" t="s">
        <v>662</v>
      </c>
      <c r="B28" s="120" t="s">
        <v>74</v>
      </c>
      <c r="C28" s="228"/>
      <c r="D28" s="228"/>
      <c r="E28" s="228"/>
      <c r="F28" s="175"/>
    </row>
    <row r="29" spans="1:6" s="149" customFormat="1" ht="12.75">
      <c r="A29" s="126" t="s">
        <v>319</v>
      </c>
      <c r="B29" s="124" t="s">
        <v>75</v>
      </c>
      <c r="C29" s="231">
        <f>SUM(C26:C28)</f>
        <v>1264273</v>
      </c>
      <c r="D29" s="231">
        <f>SUM(D26:D28)</f>
        <v>1264273</v>
      </c>
      <c r="E29" s="231">
        <f>SUM(E26:E28)</f>
        <v>1059632</v>
      </c>
      <c r="F29" s="175">
        <f>E29/D29*100</f>
        <v>83.81354343563456</v>
      </c>
    </row>
    <row r="30" spans="1:6" ht="12.75">
      <c r="A30" s="122" t="s">
        <v>76</v>
      </c>
      <c r="B30" s="120" t="s">
        <v>77</v>
      </c>
      <c r="C30" s="228"/>
      <c r="D30" s="228"/>
      <c r="E30" s="228"/>
      <c r="F30" s="175"/>
    </row>
    <row r="31" spans="1:6" ht="12.75">
      <c r="A31" s="122" t="s">
        <v>78</v>
      </c>
      <c r="B31" s="120" t="s">
        <v>79</v>
      </c>
      <c r="C31" s="228">
        <v>0</v>
      </c>
      <c r="D31" s="228">
        <v>0</v>
      </c>
      <c r="E31" s="228">
        <v>0</v>
      </c>
      <c r="F31" s="175"/>
    </row>
    <row r="32" spans="1:6" s="149" customFormat="1" ht="15" customHeight="1">
      <c r="A32" s="126" t="s">
        <v>373</v>
      </c>
      <c r="B32" s="124" t="s">
        <v>80</v>
      </c>
      <c r="C32" s="231">
        <f>SUM(C30:C31)</f>
        <v>0</v>
      </c>
      <c r="D32" s="231">
        <f>SUM(D30:D31)</f>
        <v>0</v>
      </c>
      <c r="E32" s="231">
        <f>SUM(E30:E31)</f>
        <v>0</v>
      </c>
      <c r="F32" s="175"/>
    </row>
    <row r="33" spans="1:6" ht="12.75">
      <c r="A33" s="122" t="s">
        <v>81</v>
      </c>
      <c r="B33" s="120" t="s">
        <v>82</v>
      </c>
      <c r="C33" s="228">
        <v>0</v>
      </c>
      <c r="D33" s="228">
        <v>0</v>
      </c>
      <c r="E33" s="228">
        <v>0</v>
      </c>
      <c r="F33" s="175"/>
    </row>
    <row r="34" spans="1:6" ht="12.75">
      <c r="A34" s="122" t="s">
        <v>83</v>
      </c>
      <c r="B34" s="120" t="s">
        <v>84</v>
      </c>
      <c r="C34" s="228">
        <v>0</v>
      </c>
      <c r="D34" s="228">
        <v>0</v>
      </c>
      <c r="E34" s="228">
        <v>0</v>
      </c>
      <c r="F34" s="175"/>
    </row>
    <row r="35" spans="1:6" ht="12.75">
      <c r="A35" s="122" t="s">
        <v>344</v>
      </c>
      <c r="B35" s="120" t="s">
        <v>85</v>
      </c>
      <c r="C35" s="228">
        <v>0</v>
      </c>
      <c r="D35" s="228">
        <v>0</v>
      </c>
      <c r="E35" s="228">
        <v>0</v>
      </c>
      <c r="F35" s="175"/>
    </row>
    <row r="36" spans="1:6" ht="12.75">
      <c r="A36" s="122" t="s">
        <v>86</v>
      </c>
      <c r="B36" s="120" t="s">
        <v>87</v>
      </c>
      <c r="C36" s="228">
        <v>0</v>
      </c>
      <c r="D36" s="228">
        <v>0</v>
      </c>
      <c r="E36" s="228">
        <v>0</v>
      </c>
      <c r="F36" s="175"/>
    </row>
    <row r="37" spans="1:6" ht="12.75">
      <c r="A37" s="127" t="s">
        <v>345</v>
      </c>
      <c r="B37" s="120" t="s">
        <v>88</v>
      </c>
      <c r="C37" s="228">
        <v>0</v>
      </c>
      <c r="D37" s="228">
        <v>952047</v>
      </c>
      <c r="E37" s="228">
        <v>952047</v>
      </c>
      <c r="F37" s="175">
        <f>E37/D37*100</f>
        <v>100</v>
      </c>
    </row>
    <row r="38" spans="1:6" ht="12.75">
      <c r="A38" s="125" t="s">
        <v>89</v>
      </c>
      <c r="B38" s="120" t="s">
        <v>90</v>
      </c>
      <c r="C38" s="228">
        <v>2152655</v>
      </c>
      <c r="D38" s="228">
        <v>349630</v>
      </c>
      <c r="E38" s="228">
        <v>307990</v>
      </c>
      <c r="F38" s="175">
        <f>E38/D38*100</f>
        <v>88.09026685353088</v>
      </c>
    </row>
    <row r="39" spans="1:6" ht="12.75">
      <c r="A39" s="122" t="s">
        <v>346</v>
      </c>
      <c r="B39" s="120" t="s">
        <v>91</v>
      </c>
      <c r="C39" s="228">
        <v>220000</v>
      </c>
      <c r="D39" s="229">
        <v>540880</v>
      </c>
      <c r="E39" s="228">
        <v>480687</v>
      </c>
      <c r="F39" s="175">
        <f>E39/D39*100</f>
        <v>88.8712838337524</v>
      </c>
    </row>
    <row r="40" spans="1:6" s="149" customFormat="1" ht="12.75">
      <c r="A40" s="126" t="s">
        <v>320</v>
      </c>
      <c r="B40" s="124" t="s">
        <v>92</v>
      </c>
      <c r="C40" s="231">
        <f>SUM(C33:C39)</f>
        <v>2372655</v>
      </c>
      <c r="D40" s="231">
        <f>SUM(D33:D39)</f>
        <v>1842557</v>
      </c>
      <c r="E40" s="231">
        <f>SUM(E33:E39)</f>
        <v>1740724</v>
      </c>
      <c r="F40" s="175">
        <f>E40/D40*100</f>
        <v>94.4732781672426</v>
      </c>
    </row>
    <row r="41" spans="1:6" ht="12.75">
      <c r="A41" s="122" t="s">
        <v>93</v>
      </c>
      <c r="B41" s="120" t="s">
        <v>94</v>
      </c>
      <c r="C41" s="228">
        <v>950000</v>
      </c>
      <c r="D41" s="228">
        <v>1041720</v>
      </c>
      <c r="E41" s="228">
        <v>941987</v>
      </c>
      <c r="F41" s="175">
        <f>E41/D41*100</f>
        <v>90.42612218254426</v>
      </c>
    </row>
    <row r="42" spans="1:6" ht="12.75">
      <c r="A42" s="122" t="s">
        <v>95</v>
      </c>
      <c r="B42" s="120" t="s">
        <v>96</v>
      </c>
      <c r="C42" s="228"/>
      <c r="D42" s="228"/>
      <c r="E42" s="228"/>
      <c r="F42" s="175"/>
    </row>
    <row r="43" spans="1:6" s="149" customFormat="1" ht="12.75">
      <c r="A43" s="126" t="s">
        <v>321</v>
      </c>
      <c r="B43" s="124" t="s">
        <v>97</v>
      </c>
      <c r="C43" s="231">
        <f>SUM(C41:C42)</f>
        <v>950000</v>
      </c>
      <c r="D43" s="231">
        <f>SUM(D41:D42)</f>
        <v>1041720</v>
      </c>
      <c r="E43" s="231">
        <f>SUM(E41:E42)</f>
        <v>941987</v>
      </c>
      <c r="F43" s="175">
        <f>E43/D43*100</f>
        <v>90.42612218254426</v>
      </c>
    </row>
    <row r="44" spans="1:6" ht="12.75">
      <c r="A44" s="122" t="s">
        <v>98</v>
      </c>
      <c r="B44" s="120" t="s">
        <v>99</v>
      </c>
      <c r="C44" s="228">
        <v>273704</v>
      </c>
      <c r="D44" s="228">
        <v>635894</v>
      </c>
      <c r="E44" s="228">
        <v>627412</v>
      </c>
      <c r="F44" s="175">
        <f>E44/D44*100</f>
        <v>98.6661298895728</v>
      </c>
    </row>
    <row r="45" spans="1:6" ht="12.75">
      <c r="A45" s="122" t="s">
        <v>100</v>
      </c>
      <c r="B45" s="120" t="s">
        <v>101</v>
      </c>
      <c r="C45" s="228"/>
      <c r="D45" s="228"/>
      <c r="E45" s="228"/>
      <c r="F45" s="175"/>
    </row>
    <row r="46" spans="1:6" ht="12.75">
      <c r="A46" s="122" t="s">
        <v>347</v>
      </c>
      <c r="B46" s="120" t="s">
        <v>102</v>
      </c>
      <c r="C46" s="228"/>
      <c r="D46" s="228"/>
      <c r="E46" s="228"/>
      <c r="F46" s="175"/>
    </row>
    <row r="47" spans="1:6" ht="12.75">
      <c r="A47" s="122" t="s">
        <v>348</v>
      </c>
      <c r="B47" s="120" t="s">
        <v>103</v>
      </c>
      <c r="C47" s="228"/>
      <c r="D47" s="228"/>
      <c r="E47" s="228"/>
      <c r="F47" s="175"/>
    </row>
    <row r="48" spans="1:6" ht="12.75">
      <c r="A48" s="122" t="s">
        <v>104</v>
      </c>
      <c r="B48" s="120" t="s">
        <v>105</v>
      </c>
      <c r="C48" s="228"/>
      <c r="D48" s="228">
        <v>250000</v>
      </c>
      <c r="E48" s="228">
        <v>156306</v>
      </c>
      <c r="F48" s="175">
        <f>E48/D48*100</f>
        <v>62.5224</v>
      </c>
    </row>
    <row r="49" spans="1:6" s="149" customFormat="1" ht="12.75">
      <c r="A49" s="126" t="s">
        <v>322</v>
      </c>
      <c r="B49" s="124" t="s">
        <v>106</v>
      </c>
      <c r="C49" s="231">
        <f>SUM(C44:C48)</f>
        <v>273704</v>
      </c>
      <c r="D49" s="231">
        <f>SUM(D44:D48)</f>
        <v>885894</v>
      </c>
      <c r="E49" s="231">
        <f>SUM(E44:E48)</f>
        <v>783718</v>
      </c>
      <c r="F49" s="175">
        <f>E49/D49*100</f>
        <v>88.46634021677538</v>
      </c>
    </row>
    <row r="50" spans="1:6" s="149" customFormat="1" ht="12.75">
      <c r="A50" s="126" t="s">
        <v>323</v>
      </c>
      <c r="B50" s="124" t="s">
        <v>107</v>
      </c>
      <c r="C50" s="231">
        <f>C29+C32+C40+C43+C49</f>
        <v>4860632</v>
      </c>
      <c r="D50" s="231">
        <f>D29+D32+D40+D43+D49</f>
        <v>5034444</v>
      </c>
      <c r="E50" s="231">
        <f>E29+E32+E40+E43+E49</f>
        <v>4526061</v>
      </c>
      <c r="F50" s="175">
        <f>E50/D50*100</f>
        <v>89.90190376534132</v>
      </c>
    </row>
    <row r="51" spans="1:6" ht="12.75">
      <c r="A51" s="128" t="s">
        <v>108</v>
      </c>
      <c r="B51" s="120" t="s">
        <v>109</v>
      </c>
      <c r="C51" s="228"/>
      <c r="D51" s="228"/>
      <c r="E51" s="228"/>
      <c r="F51" s="175"/>
    </row>
    <row r="52" spans="1:6" ht="12.75">
      <c r="A52" s="128" t="s">
        <v>324</v>
      </c>
      <c r="B52" s="120" t="s">
        <v>110</v>
      </c>
      <c r="C52" s="228"/>
      <c r="D52" s="228"/>
      <c r="E52" s="228"/>
      <c r="F52" s="175"/>
    </row>
    <row r="53" spans="1:6" ht="12.75">
      <c r="A53" s="129" t="s">
        <v>349</v>
      </c>
      <c r="B53" s="120" t="s">
        <v>111</v>
      </c>
      <c r="C53" s="228"/>
      <c r="D53" s="228"/>
      <c r="E53" s="228"/>
      <c r="F53" s="175"/>
    </row>
    <row r="54" spans="1:6" ht="12.75">
      <c r="A54" s="129" t="s">
        <v>350</v>
      </c>
      <c r="B54" s="120" t="s">
        <v>112</v>
      </c>
      <c r="C54" s="228"/>
      <c r="D54" s="228"/>
      <c r="E54" s="228"/>
      <c r="F54" s="175"/>
    </row>
    <row r="55" spans="1:6" ht="12.75">
      <c r="A55" s="129" t="s">
        <v>351</v>
      </c>
      <c r="B55" s="120" t="s">
        <v>113</v>
      </c>
      <c r="C55" s="228"/>
      <c r="D55" s="228"/>
      <c r="E55" s="228"/>
      <c r="F55" s="175"/>
    </row>
    <row r="56" spans="1:6" ht="12.75">
      <c r="A56" s="128" t="s">
        <v>352</v>
      </c>
      <c r="B56" s="120" t="s">
        <v>114</v>
      </c>
      <c r="C56" s="228"/>
      <c r="D56" s="228"/>
      <c r="E56" s="228"/>
      <c r="F56" s="175"/>
    </row>
    <row r="57" spans="1:6" ht="12.75">
      <c r="A57" s="128" t="s">
        <v>353</v>
      </c>
      <c r="B57" s="120" t="s">
        <v>115</v>
      </c>
      <c r="C57" s="228"/>
      <c r="D57" s="228"/>
      <c r="E57" s="228"/>
      <c r="F57" s="175"/>
    </row>
    <row r="58" spans="1:6" ht="12.75">
      <c r="A58" s="128" t="s">
        <v>354</v>
      </c>
      <c r="B58" s="120" t="s">
        <v>116</v>
      </c>
      <c r="C58" s="228"/>
      <c r="D58" s="228"/>
      <c r="E58" s="228"/>
      <c r="F58" s="175"/>
    </row>
    <row r="59" spans="1:6" s="149" customFormat="1" ht="12.75">
      <c r="A59" s="130" t="s">
        <v>328</v>
      </c>
      <c r="B59" s="124" t="s">
        <v>117</v>
      </c>
      <c r="C59" s="231">
        <f>SUM(C51:C58)</f>
        <v>0</v>
      </c>
      <c r="D59" s="231">
        <v>0</v>
      </c>
      <c r="E59" s="231">
        <v>0</v>
      </c>
      <c r="F59" s="175">
        <v>0</v>
      </c>
    </row>
    <row r="60" spans="1:6" ht="12.75">
      <c r="A60" s="131" t="s">
        <v>355</v>
      </c>
      <c r="B60" s="120" t="s">
        <v>118</v>
      </c>
      <c r="C60" s="228"/>
      <c r="D60" s="228"/>
      <c r="E60" s="228"/>
      <c r="F60" s="175"/>
    </row>
    <row r="61" spans="1:6" ht="12.75">
      <c r="A61" s="131" t="s">
        <v>119</v>
      </c>
      <c r="B61" s="120" t="s">
        <v>120</v>
      </c>
      <c r="C61" s="228"/>
      <c r="D61" s="228"/>
      <c r="E61" s="228"/>
      <c r="F61" s="175"/>
    </row>
    <row r="62" spans="1:6" ht="25.5">
      <c r="A62" s="131" t="s">
        <v>121</v>
      </c>
      <c r="B62" s="120" t="s">
        <v>122</v>
      </c>
      <c r="C62" s="228"/>
      <c r="D62" s="228"/>
      <c r="E62" s="228"/>
      <c r="F62" s="175"/>
    </row>
    <row r="63" spans="1:6" ht="25.5">
      <c r="A63" s="131" t="s">
        <v>329</v>
      </c>
      <c r="B63" s="120" t="s">
        <v>123</v>
      </c>
      <c r="C63" s="228"/>
      <c r="D63" s="228"/>
      <c r="E63" s="228"/>
      <c r="F63" s="175"/>
    </row>
    <row r="64" spans="1:6" ht="25.5">
      <c r="A64" s="131" t="s">
        <v>356</v>
      </c>
      <c r="B64" s="120" t="s">
        <v>124</v>
      </c>
      <c r="C64" s="228"/>
      <c r="D64" s="228"/>
      <c r="E64" s="228"/>
      <c r="F64" s="175"/>
    </row>
    <row r="65" spans="1:6" ht="12.75">
      <c r="A65" s="131" t="s">
        <v>330</v>
      </c>
      <c r="B65" s="120" t="s">
        <v>125</v>
      </c>
      <c r="C65" s="228"/>
      <c r="D65" s="228"/>
      <c r="E65" s="228"/>
      <c r="F65" s="175"/>
    </row>
    <row r="66" spans="1:6" ht="25.5">
      <c r="A66" s="131" t="s">
        <v>357</v>
      </c>
      <c r="B66" s="120" t="s">
        <v>126</v>
      </c>
      <c r="C66" s="228"/>
      <c r="D66" s="228"/>
      <c r="E66" s="228"/>
      <c r="F66" s="175"/>
    </row>
    <row r="67" spans="1:6" ht="25.5">
      <c r="A67" s="131" t="s">
        <v>358</v>
      </c>
      <c r="B67" s="120" t="s">
        <v>127</v>
      </c>
      <c r="C67" s="228"/>
      <c r="D67" s="228"/>
      <c r="E67" s="228"/>
      <c r="F67" s="175"/>
    </row>
    <row r="68" spans="1:6" ht="12.75">
      <c r="A68" s="131" t="s">
        <v>128</v>
      </c>
      <c r="B68" s="120" t="s">
        <v>129</v>
      </c>
      <c r="C68" s="228"/>
      <c r="D68" s="228"/>
      <c r="E68" s="228"/>
      <c r="F68" s="175"/>
    </row>
    <row r="69" spans="1:6" ht="12.75">
      <c r="A69" s="132" t="s">
        <v>130</v>
      </c>
      <c r="B69" s="120" t="s">
        <v>131</v>
      </c>
      <c r="C69" s="228"/>
      <c r="D69" s="228"/>
      <c r="E69" s="228"/>
      <c r="F69" s="175"/>
    </row>
    <row r="70" spans="1:6" ht="12.75">
      <c r="A70" s="131" t="s">
        <v>359</v>
      </c>
      <c r="B70" s="120" t="s">
        <v>132</v>
      </c>
      <c r="C70" s="228"/>
      <c r="D70" s="228"/>
      <c r="E70" s="228"/>
      <c r="F70" s="175"/>
    </row>
    <row r="71" spans="1:6" ht="12.75">
      <c r="A71" s="132" t="s">
        <v>515</v>
      </c>
      <c r="B71" s="120" t="s">
        <v>133</v>
      </c>
      <c r="C71" s="228"/>
      <c r="D71" s="228"/>
      <c r="E71" s="228"/>
      <c r="F71" s="175"/>
    </row>
    <row r="72" spans="1:6" ht="12.75">
      <c r="A72" s="132" t="s">
        <v>516</v>
      </c>
      <c r="B72" s="120" t="s">
        <v>133</v>
      </c>
      <c r="C72" s="228"/>
      <c r="D72" s="228"/>
      <c r="E72" s="228"/>
      <c r="F72" s="175"/>
    </row>
    <row r="73" spans="1:6" s="149" customFormat="1" ht="12">
      <c r="A73" s="130" t="s">
        <v>332</v>
      </c>
      <c r="B73" s="124" t="s">
        <v>134</v>
      </c>
      <c r="C73" s="231">
        <f>SUM(C60:C72)</f>
        <v>0</v>
      </c>
      <c r="D73" s="231">
        <f>SUM(D60:D72)</f>
        <v>0</v>
      </c>
      <c r="E73" s="231">
        <f>SUM(E60:E72)</f>
        <v>0</v>
      </c>
      <c r="F73" s="184"/>
    </row>
    <row r="74" spans="1:6" ht="12.75">
      <c r="A74" s="133" t="s">
        <v>485</v>
      </c>
      <c r="B74" s="124"/>
      <c r="C74" s="228"/>
      <c r="D74" s="228"/>
      <c r="E74" s="228"/>
      <c r="F74" s="184"/>
    </row>
    <row r="75" spans="1:6" ht="12.75">
      <c r="A75" s="134" t="s">
        <v>135</v>
      </c>
      <c r="B75" s="120" t="s">
        <v>136</v>
      </c>
      <c r="C75" s="228"/>
      <c r="D75" s="228"/>
      <c r="E75" s="228"/>
      <c r="F75" s="184"/>
    </row>
    <row r="76" spans="1:6" ht="12.75">
      <c r="A76" s="134" t="s">
        <v>360</v>
      </c>
      <c r="B76" s="120" t="s">
        <v>137</v>
      </c>
      <c r="C76" s="228"/>
      <c r="D76" s="228"/>
      <c r="E76" s="228"/>
      <c r="F76" s="184"/>
    </row>
    <row r="77" spans="1:6" ht="12.75">
      <c r="A77" s="134" t="s">
        <v>138</v>
      </c>
      <c r="B77" s="120" t="s">
        <v>139</v>
      </c>
      <c r="C77" s="228"/>
      <c r="D77" s="228"/>
      <c r="E77" s="228"/>
      <c r="F77" s="184"/>
    </row>
    <row r="78" spans="1:6" ht="12.75">
      <c r="A78" s="134" t="s">
        <v>140</v>
      </c>
      <c r="B78" s="120" t="s">
        <v>141</v>
      </c>
      <c r="C78" s="228"/>
      <c r="D78" s="228"/>
      <c r="E78" s="228"/>
      <c r="F78" s="184"/>
    </row>
    <row r="79" spans="1:6" ht="12.75">
      <c r="A79" s="125" t="s">
        <v>142</v>
      </c>
      <c r="B79" s="120" t="s">
        <v>143</v>
      </c>
      <c r="C79" s="228"/>
      <c r="D79" s="228"/>
      <c r="E79" s="228"/>
      <c r="F79" s="175"/>
    </row>
    <row r="80" spans="1:6" ht="12.75">
      <c r="A80" s="125" t="s">
        <v>144</v>
      </c>
      <c r="B80" s="120" t="s">
        <v>145</v>
      </c>
      <c r="C80" s="228"/>
      <c r="D80" s="228"/>
      <c r="E80" s="228"/>
      <c r="F80" s="175"/>
    </row>
    <row r="81" spans="1:6" ht="12.75">
      <c r="A81" s="125" t="s">
        <v>146</v>
      </c>
      <c r="B81" s="120" t="s">
        <v>147</v>
      </c>
      <c r="C81" s="228"/>
      <c r="D81" s="228"/>
      <c r="E81" s="228"/>
      <c r="F81" s="175"/>
    </row>
    <row r="82" spans="1:6" s="149" customFormat="1" ht="12">
      <c r="A82" s="135" t="s">
        <v>333</v>
      </c>
      <c r="B82" s="124" t="s">
        <v>148</v>
      </c>
      <c r="C82" s="231">
        <f>SUM(C75:C81)</f>
        <v>0</v>
      </c>
      <c r="D82" s="231">
        <f>SUM(D75:D81)</f>
        <v>0</v>
      </c>
      <c r="E82" s="231">
        <f>SUM(E75:E81)</f>
        <v>0</v>
      </c>
      <c r="F82" s="184"/>
    </row>
    <row r="83" spans="1:6" ht="12.75">
      <c r="A83" s="128" t="s">
        <v>149</v>
      </c>
      <c r="B83" s="120" t="s">
        <v>150</v>
      </c>
      <c r="C83" s="228"/>
      <c r="D83" s="228"/>
      <c r="E83" s="228"/>
      <c r="F83" s="175"/>
    </row>
    <row r="84" spans="1:6" ht="12.75">
      <c r="A84" s="128" t="s">
        <v>151</v>
      </c>
      <c r="B84" s="120" t="s">
        <v>152</v>
      </c>
      <c r="C84" s="228"/>
      <c r="D84" s="228"/>
      <c r="E84" s="228"/>
      <c r="F84" s="175"/>
    </row>
    <row r="85" spans="1:6" ht="12.75">
      <c r="A85" s="128" t="s">
        <v>153</v>
      </c>
      <c r="B85" s="120" t="s">
        <v>154</v>
      </c>
      <c r="C85" s="228"/>
      <c r="D85" s="228"/>
      <c r="E85" s="228"/>
      <c r="F85" s="175"/>
    </row>
    <row r="86" spans="1:6" ht="12.75">
      <c r="A86" s="128" t="s">
        <v>155</v>
      </c>
      <c r="B86" s="120" t="s">
        <v>156</v>
      </c>
      <c r="C86" s="228"/>
      <c r="D86" s="228"/>
      <c r="E86" s="228"/>
      <c r="F86" s="175"/>
    </row>
    <row r="87" spans="1:6" s="149" customFormat="1" ht="12">
      <c r="A87" s="130" t="s">
        <v>334</v>
      </c>
      <c r="B87" s="124" t="s">
        <v>157</v>
      </c>
      <c r="C87" s="231">
        <f>SUM(C83:C86)</f>
        <v>0</v>
      </c>
      <c r="D87" s="231">
        <f>SUM(D83:D86)</f>
        <v>0</v>
      </c>
      <c r="E87" s="231">
        <f>SUM(E83:E86)</f>
        <v>0</v>
      </c>
      <c r="F87" s="184"/>
    </row>
    <row r="88" spans="1:6" ht="25.5">
      <c r="A88" s="128" t="s">
        <v>158</v>
      </c>
      <c r="B88" s="120" t="s">
        <v>159</v>
      </c>
      <c r="C88" s="228"/>
      <c r="D88" s="228"/>
      <c r="E88" s="228"/>
      <c r="F88" s="175"/>
    </row>
    <row r="89" spans="1:6" ht="25.5">
      <c r="A89" s="128" t="s">
        <v>361</v>
      </c>
      <c r="B89" s="120" t="s">
        <v>160</v>
      </c>
      <c r="C89" s="228"/>
      <c r="D89" s="228"/>
      <c r="E89" s="228"/>
      <c r="F89" s="175"/>
    </row>
    <row r="90" spans="1:6" ht="25.5">
      <c r="A90" s="128" t="s">
        <v>362</v>
      </c>
      <c r="B90" s="120" t="s">
        <v>161</v>
      </c>
      <c r="C90" s="228"/>
      <c r="D90" s="228"/>
      <c r="E90" s="228"/>
      <c r="F90" s="175"/>
    </row>
    <row r="91" spans="1:6" ht="12.75">
      <c r="A91" s="128" t="s">
        <v>363</v>
      </c>
      <c r="B91" s="120" t="s">
        <v>162</v>
      </c>
      <c r="C91" s="228"/>
      <c r="D91" s="228"/>
      <c r="E91" s="228"/>
      <c r="F91" s="175"/>
    </row>
    <row r="92" spans="1:6" ht="25.5">
      <c r="A92" s="128" t="s">
        <v>364</v>
      </c>
      <c r="B92" s="120" t="s">
        <v>163</v>
      </c>
      <c r="C92" s="228"/>
      <c r="D92" s="228"/>
      <c r="E92" s="228"/>
      <c r="F92" s="175"/>
    </row>
    <row r="93" spans="1:6" ht="25.5">
      <c r="A93" s="128" t="s">
        <v>365</v>
      </c>
      <c r="B93" s="120" t="s">
        <v>164</v>
      </c>
      <c r="C93" s="228"/>
      <c r="D93" s="228"/>
      <c r="E93" s="228"/>
      <c r="F93" s="175"/>
    </row>
    <row r="94" spans="1:6" ht="12.75">
      <c r="A94" s="128" t="s">
        <v>165</v>
      </c>
      <c r="B94" s="120" t="s">
        <v>166</v>
      </c>
      <c r="C94" s="228"/>
      <c r="D94" s="228"/>
      <c r="E94" s="228"/>
      <c r="F94" s="175"/>
    </row>
    <row r="95" spans="1:6" ht="12.75">
      <c r="A95" s="128" t="s">
        <v>366</v>
      </c>
      <c r="B95" s="120" t="s">
        <v>167</v>
      </c>
      <c r="C95" s="228"/>
      <c r="D95" s="228"/>
      <c r="E95" s="228"/>
      <c r="F95" s="175"/>
    </row>
    <row r="96" spans="1:6" s="149" customFormat="1" ht="12">
      <c r="A96" s="130" t="s">
        <v>335</v>
      </c>
      <c r="B96" s="124" t="s">
        <v>168</v>
      </c>
      <c r="C96" s="231">
        <f>SUM(C88:C95)</f>
        <v>0</v>
      </c>
      <c r="D96" s="231">
        <f>SUM(D88:D95)</f>
        <v>0</v>
      </c>
      <c r="E96" s="231">
        <f>SUM(E88:E95)</f>
        <v>0</v>
      </c>
      <c r="F96" s="184"/>
    </row>
    <row r="97" spans="1:6" ht="12.75">
      <c r="A97" s="133" t="s">
        <v>484</v>
      </c>
      <c r="B97" s="124"/>
      <c r="C97" s="228"/>
      <c r="D97" s="228"/>
      <c r="E97" s="228"/>
      <c r="F97" s="184"/>
    </row>
    <row r="98" spans="1:6" s="149" customFormat="1" ht="12">
      <c r="A98" s="136" t="s">
        <v>374</v>
      </c>
      <c r="B98" s="137" t="s">
        <v>169</v>
      </c>
      <c r="C98" s="232">
        <f>C24+C25+C50+C59+C73+C82+C87+C96</f>
        <v>77108624</v>
      </c>
      <c r="D98" s="232">
        <f>D24+D25+D50+D59+D73+D82+D87+D96</f>
        <v>85357013</v>
      </c>
      <c r="E98" s="232">
        <f>E24+E25+E50+E59+E73+E82+E87+E96</f>
        <v>83121365</v>
      </c>
      <c r="F98" s="226">
        <f>E98/D98*100</f>
        <v>97.380826810329</v>
      </c>
    </row>
    <row r="99" spans="1:24" ht="12.75">
      <c r="A99" s="128" t="s">
        <v>367</v>
      </c>
      <c r="B99" s="122" t="s">
        <v>170</v>
      </c>
      <c r="C99" s="233"/>
      <c r="D99" s="233"/>
      <c r="E99" s="234"/>
      <c r="F99" s="221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9"/>
      <c r="X99" s="139"/>
    </row>
    <row r="100" spans="1:24" ht="12.75">
      <c r="A100" s="128" t="s">
        <v>171</v>
      </c>
      <c r="B100" s="122" t="s">
        <v>172</v>
      </c>
      <c r="C100" s="233"/>
      <c r="D100" s="233"/>
      <c r="E100" s="234"/>
      <c r="F100" s="221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9"/>
      <c r="X100" s="139"/>
    </row>
    <row r="101" spans="1:24" ht="12.75">
      <c r="A101" s="128" t="s">
        <v>368</v>
      </c>
      <c r="B101" s="122" t="s">
        <v>173</v>
      </c>
      <c r="C101" s="233"/>
      <c r="D101" s="233"/>
      <c r="E101" s="234"/>
      <c r="F101" s="221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9"/>
      <c r="X101" s="139"/>
    </row>
    <row r="102" spans="1:24" s="149" customFormat="1" ht="12">
      <c r="A102" s="130" t="s">
        <v>336</v>
      </c>
      <c r="B102" s="126" t="s">
        <v>174</v>
      </c>
      <c r="C102" s="235">
        <f>SUM(C99:C101)</f>
        <v>0</v>
      </c>
      <c r="D102" s="235"/>
      <c r="E102" s="235">
        <f>SUM(E99:E101)</f>
        <v>0</v>
      </c>
      <c r="F102" s="222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50"/>
      <c r="X102" s="150"/>
    </row>
    <row r="103" spans="1:24" ht="12.75">
      <c r="A103" s="141" t="s">
        <v>369</v>
      </c>
      <c r="B103" s="122" t="s">
        <v>175</v>
      </c>
      <c r="C103" s="236"/>
      <c r="D103" s="236"/>
      <c r="E103" s="237"/>
      <c r="F103" s="223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39"/>
      <c r="X103" s="139"/>
    </row>
    <row r="104" spans="1:24" ht="12.75">
      <c r="A104" s="141" t="s">
        <v>339</v>
      </c>
      <c r="B104" s="122" t="s">
        <v>176</v>
      </c>
      <c r="C104" s="236"/>
      <c r="D104" s="236"/>
      <c r="E104" s="237"/>
      <c r="F104" s="223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39"/>
      <c r="X104" s="139"/>
    </row>
    <row r="105" spans="1:24" ht="12.75">
      <c r="A105" s="128" t="s">
        <v>177</v>
      </c>
      <c r="B105" s="122" t="s">
        <v>178</v>
      </c>
      <c r="C105" s="233"/>
      <c r="D105" s="233"/>
      <c r="E105" s="234"/>
      <c r="F105" s="221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9"/>
      <c r="X105" s="139"/>
    </row>
    <row r="106" spans="1:24" ht="12.75">
      <c r="A106" s="128" t="s">
        <v>370</v>
      </c>
      <c r="B106" s="122" t="s">
        <v>179</v>
      </c>
      <c r="C106" s="233"/>
      <c r="D106" s="233"/>
      <c r="E106" s="234"/>
      <c r="F106" s="221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9"/>
      <c r="X106" s="139"/>
    </row>
    <row r="107" spans="1:24" s="149" customFormat="1" ht="12">
      <c r="A107" s="143" t="s">
        <v>337</v>
      </c>
      <c r="B107" s="126" t="s">
        <v>180</v>
      </c>
      <c r="C107" s="238">
        <f>SUM(C103:C106)</f>
        <v>0</v>
      </c>
      <c r="D107" s="238"/>
      <c r="E107" s="238">
        <f>SUM(E103:E106)</f>
        <v>0</v>
      </c>
      <c r="F107" s="22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50"/>
      <c r="X107" s="150"/>
    </row>
    <row r="108" spans="1:24" ht="12.75">
      <c r="A108" s="141" t="s">
        <v>181</v>
      </c>
      <c r="B108" s="122" t="s">
        <v>182</v>
      </c>
      <c r="C108" s="236"/>
      <c r="D108" s="236"/>
      <c r="E108" s="237"/>
      <c r="F108" s="223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39"/>
      <c r="X108" s="139"/>
    </row>
    <row r="109" spans="1:24" ht="12.75">
      <c r="A109" s="141" t="s">
        <v>183</v>
      </c>
      <c r="B109" s="122" t="s">
        <v>184</v>
      </c>
      <c r="C109" s="236"/>
      <c r="D109" s="236"/>
      <c r="E109" s="237"/>
      <c r="F109" s="223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39"/>
      <c r="X109" s="139"/>
    </row>
    <row r="110" spans="1:24" s="149" customFormat="1" ht="12">
      <c r="A110" s="143" t="s">
        <v>185</v>
      </c>
      <c r="B110" s="126" t="s">
        <v>186</v>
      </c>
      <c r="C110" s="238"/>
      <c r="D110" s="238"/>
      <c r="E110" s="238"/>
      <c r="F110" s="22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50"/>
      <c r="X110" s="150"/>
    </row>
    <row r="111" spans="1:24" ht="12.75">
      <c r="A111" s="141" t="s">
        <v>187</v>
      </c>
      <c r="B111" s="122" t="s">
        <v>188</v>
      </c>
      <c r="C111" s="236"/>
      <c r="D111" s="236"/>
      <c r="E111" s="237"/>
      <c r="F111" s="224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39"/>
      <c r="X111" s="139"/>
    </row>
    <row r="112" spans="1:24" ht="12.75">
      <c r="A112" s="141" t="s">
        <v>189</v>
      </c>
      <c r="B112" s="122" t="s">
        <v>190</v>
      </c>
      <c r="C112" s="236"/>
      <c r="D112" s="236"/>
      <c r="E112" s="237"/>
      <c r="F112" s="224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39"/>
      <c r="X112" s="139"/>
    </row>
    <row r="113" spans="1:24" ht="12.75">
      <c r="A113" s="141" t="s">
        <v>191</v>
      </c>
      <c r="B113" s="122" t="s">
        <v>192</v>
      </c>
      <c r="C113" s="236"/>
      <c r="D113" s="236"/>
      <c r="E113" s="237"/>
      <c r="F113" s="224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39"/>
      <c r="X113" s="139"/>
    </row>
    <row r="114" spans="1:24" s="149" customFormat="1" ht="12">
      <c r="A114" s="143" t="s">
        <v>338</v>
      </c>
      <c r="B114" s="126" t="s">
        <v>193</v>
      </c>
      <c r="C114" s="238">
        <f>C102+C107+C108+C109+C110+C111+C112+C113</f>
        <v>0</v>
      </c>
      <c r="D114" s="238">
        <f>D102+D107+D108+D109+D110+D111+D112+D113</f>
        <v>0</v>
      </c>
      <c r="E114" s="238">
        <f>E102+E107+E108+E109+E110+E111+E112+E113</f>
        <v>0</v>
      </c>
      <c r="F114" s="22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50"/>
      <c r="X114" s="150"/>
    </row>
    <row r="115" spans="1:24" ht="12.75">
      <c r="A115" s="141" t="s">
        <v>194</v>
      </c>
      <c r="B115" s="122" t="s">
        <v>195</v>
      </c>
      <c r="C115" s="236"/>
      <c r="D115" s="236"/>
      <c r="E115" s="237"/>
      <c r="F115" s="224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39"/>
      <c r="X115" s="139"/>
    </row>
    <row r="116" spans="1:24" ht="12.75">
      <c r="A116" s="128" t="s">
        <v>196</v>
      </c>
      <c r="B116" s="122" t="s">
        <v>197</v>
      </c>
      <c r="C116" s="233"/>
      <c r="D116" s="233"/>
      <c r="E116" s="234"/>
      <c r="F116" s="224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9"/>
      <c r="X116" s="139"/>
    </row>
    <row r="117" spans="1:24" ht="12.75">
      <c r="A117" s="141" t="s">
        <v>371</v>
      </c>
      <c r="B117" s="122" t="s">
        <v>198</v>
      </c>
      <c r="C117" s="236"/>
      <c r="D117" s="236"/>
      <c r="E117" s="237"/>
      <c r="F117" s="224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39"/>
      <c r="X117" s="139"/>
    </row>
    <row r="118" spans="1:24" ht="12.75">
      <c r="A118" s="141" t="s">
        <v>340</v>
      </c>
      <c r="B118" s="122" t="s">
        <v>199</v>
      </c>
      <c r="C118" s="236"/>
      <c r="D118" s="236"/>
      <c r="E118" s="237"/>
      <c r="F118" s="224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39"/>
      <c r="X118" s="139"/>
    </row>
    <row r="119" spans="1:24" s="149" customFormat="1" ht="12">
      <c r="A119" s="143" t="s">
        <v>341</v>
      </c>
      <c r="B119" s="126" t="s">
        <v>200</v>
      </c>
      <c r="C119" s="238">
        <f>SUM(C115:C118)</f>
        <v>0</v>
      </c>
      <c r="D119" s="238"/>
      <c r="E119" s="239"/>
      <c r="F119" s="22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50"/>
      <c r="X119" s="150"/>
    </row>
    <row r="120" spans="1:24" ht="12.75">
      <c r="A120" s="128" t="s">
        <v>201</v>
      </c>
      <c r="B120" s="122" t="s">
        <v>202</v>
      </c>
      <c r="C120" s="233"/>
      <c r="D120" s="233"/>
      <c r="E120" s="234"/>
      <c r="F120" s="224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9"/>
      <c r="X120" s="139"/>
    </row>
    <row r="121" spans="1:24" s="149" customFormat="1" ht="12">
      <c r="A121" s="145" t="s">
        <v>375</v>
      </c>
      <c r="B121" s="146" t="s">
        <v>203</v>
      </c>
      <c r="C121" s="240">
        <f>C114+C119+C120</f>
        <v>0</v>
      </c>
      <c r="D121" s="240">
        <f>D114+D119+D120</f>
        <v>0</v>
      </c>
      <c r="E121" s="240">
        <f>E114+E119+E120</f>
        <v>0</v>
      </c>
      <c r="F121" s="225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50"/>
      <c r="X121" s="150"/>
    </row>
    <row r="122" spans="1:24" s="149" customFormat="1" ht="12">
      <c r="A122" s="156" t="s">
        <v>411</v>
      </c>
      <c r="B122" s="156"/>
      <c r="C122" s="241">
        <f>C98+C121</f>
        <v>77108624</v>
      </c>
      <c r="D122" s="241">
        <f>D98+D121</f>
        <v>85357013</v>
      </c>
      <c r="E122" s="241">
        <f>E98+E121</f>
        <v>83121365</v>
      </c>
      <c r="F122" s="177">
        <f>E122/D122*100</f>
        <v>97.380826810329</v>
      </c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</row>
    <row r="123" spans="2:24" ht="12">
      <c r="B123" s="139"/>
      <c r="C123" s="139"/>
      <c r="D123" s="139"/>
      <c r="E123" s="139"/>
      <c r="F123" s="178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</row>
    <row r="124" spans="2:24" ht="12">
      <c r="B124" s="139"/>
      <c r="C124" s="139"/>
      <c r="D124" s="139"/>
      <c r="E124" s="139"/>
      <c r="F124" s="178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</row>
    <row r="125" spans="2:24" ht="12">
      <c r="B125" s="139"/>
      <c r="C125" s="139"/>
      <c r="D125" s="139"/>
      <c r="E125" s="139"/>
      <c r="F125" s="178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</row>
    <row r="126" spans="2:24" ht="12">
      <c r="B126" s="139"/>
      <c r="C126" s="139"/>
      <c r="D126" s="139"/>
      <c r="E126" s="139"/>
      <c r="F126" s="178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</row>
    <row r="127" spans="2:24" ht="12">
      <c r="B127" s="139"/>
      <c r="C127" s="139"/>
      <c r="D127" s="139"/>
      <c r="E127" s="139"/>
      <c r="F127" s="178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</row>
    <row r="128" spans="2:24" ht="12">
      <c r="B128" s="139"/>
      <c r="C128" s="139"/>
      <c r="D128" s="139"/>
      <c r="E128" s="139"/>
      <c r="F128" s="178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</row>
    <row r="129" spans="2:24" ht="12">
      <c r="B129" s="139"/>
      <c r="C129" s="139"/>
      <c r="D129" s="139"/>
      <c r="E129" s="139"/>
      <c r="F129" s="178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</row>
    <row r="130" spans="2:24" ht="12">
      <c r="B130" s="139"/>
      <c r="C130" s="139"/>
      <c r="D130" s="139"/>
      <c r="E130" s="139"/>
      <c r="F130" s="178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</row>
    <row r="131" spans="2:24" ht="12">
      <c r="B131" s="139"/>
      <c r="C131" s="139"/>
      <c r="D131" s="139"/>
      <c r="E131" s="139"/>
      <c r="F131" s="178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</row>
    <row r="132" spans="2:24" ht="12">
      <c r="B132" s="139"/>
      <c r="C132" s="139"/>
      <c r="D132" s="139"/>
      <c r="E132" s="139"/>
      <c r="F132" s="178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</row>
    <row r="133" spans="2:24" ht="12">
      <c r="B133" s="139"/>
      <c r="C133" s="139"/>
      <c r="D133" s="139"/>
      <c r="E133" s="139"/>
      <c r="F133" s="178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</row>
    <row r="134" spans="2:24" ht="12">
      <c r="B134" s="139"/>
      <c r="C134" s="139"/>
      <c r="D134" s="139"/>
      <c r="E134" s="139"/>
      <c r="F134" s="178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</row>
    <row r="135" spans="2:24" ht="12">
      <c r="B135" s="139"/>
      <c r="C135" s="139"/>
      <c r="D135" s="139"/>
      <c r="E135" s="139"/>
      <c r="F135" s="178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</row>
    <row r="136" spans="2:24" ht="12">
      <c r="B136" s="139"/>
      <c r="C136" s="139"/>
      <c r="D136" s="139"/>
      <c r="E136" s="139"/>
      <c r="F136" s="178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</row>
    <row r="137" spans="2:24" ht="12">
      <c r="B137" s="139"/>
      <c r="C137" s="139"/>
      <c r="D137" s="139"/>
      <c r="E137" s="139"/>
      <c r="F137" s="178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</row>
    <row r="138" spans="2:24" ht="12">
      <c r="B138" s="139"/>
      <c r="C138" s="139"/>
      <c r="D138" s="139"/>
      <c r="E138" s="139"/>
      <c r="F138" s="178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</row>
    <row r="139" spans="2:24" ht="12">
      <c r="B139" s="139"/>
      <c r="C139" s="139"/>
      <c r="D139" s="139"/>
      <c r="E139" s="139"/>
      <c r="F139" s="178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</row>
    <row r="140" spans="2:24" ht="12">
      <c r="B140" s="139"/>
      <c r="C140" s="139"/>
      <c r="D140" s="139"/>
      <c r="E140" s="139"/>
      <c r="F140" s="178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</row>
    <row r="141" spans="2:24" ht="12">
      <c r="B141" s="139"/>
      <c r="C141" s="139"/>
      <c r="D141" s="139"/>
      <c r="E141" s="139"/>
      <c r="F141" s="178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</row>
    <row r="142" spans="2:24" ht="12">
      <c r="B142" s="139"/>
      <c r="C142" s="139"/>
      <c r="D142" s="139"/>
      <c r="E142" s="139"/>
      <c r="F142" s="178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</row>
    <row r="143" spans="2:24" ht="12">
      <c r="B143" s="139"/>
      <c r="C143" s="139"/>
      <c r="D143" s="139"/>
      <c r="E143" s="139"/>
      <c r="F143" s="178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</row>
    <row r="144" spans="2:24" ht="12">
      <c r="B144" s="139"/>
      <c r="C144" s="139"/>
      <c r="D144" s="139"/>
      <c r="E144" s="139"/>
      <c r="F144" s="178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</row>
    <row r="145" spans="2:24" ht="12">
      <c r="B145" s="139"/>
      <c r="C145" s="139"/>
      <c r="D145" s="139"/>
      <c r="E145" s="139"/>
      <c r="F145" s="178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</row>
    <row r="146" spans="2:24" ht="12">
      <c r="B146" s="139"/>
      <c r="C146" s="139"/>
      <c r="D146" s="139"/>
      <c r="E146" s="139"/>
      <c r="F146" s="178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</row>
    <row r="147" spans="2:24" ht="12">
      <c r="B147" s="139"/>
      <c r="C147" s="139"/>
      <c r="D147" s="139"/>
      <c r="E147" s="139"/>
      <c r="F147" s="178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</row>
    <row r="148" spans="2:24" ht="12">
      <c r="B148" s="139"/>
      <c r="C148" s="139"/>
      <c r="D148" s="139"/>
      <c r="E148" s="139"/>
      <c r="F148" s="178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</row>
    <row r="149" spans="2:24" ht="12">
      <c r="B149" s="139"/>
      <c r="C149" s="139"/>
      <c r="D149" s="139"/>
      <c r="E149" s="139"/>
      <c r="F149" s="178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</row>
    <row r="150" spans="2:24" ht="12">
      <c r="B150" s="139"/>
      <c r="C150" s="139"/>
      <c r="D150" s="139"/>
      <c r="E150" s="139"/>
      <c r="F150" s="178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</row>
    <row r="151" spans="2:24" ht="12">
      <c r="B151" s="139"/>
      <c r="C151" s="139"/>
      <c r="D151" s="139"/>
      <c r="E151" s="139"/>
      <c r="F151" s="178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</row>
    <row r="152" spans="2:24" ht="12">
      <c r="B152" s="139"/>
      <c r="C152" s="139"/>
      <c r="D152" s="139"/>
      <c r="E152" s="139"/>
      <c r="F152" s="178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</row>
    <row r="153" spans="2:24" ht="12">
      <c r="B153" s="139"/>
      <c r="C153" s="139"/>
      <c r="D153" s="139"/>
      <c r="E153" s="139"/>
      <c r="F153" s="178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</row>
    <row r="154" spans="2:24" ht="12">
      <c r="B154" s="139"/>
      <c r="C154" s="139"/>
      <c r="D154" s="139"/>
      <c r="E154" s="139"/>
      <c r="F154" s="178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</row>
    <row r="155" spans="2:24" ht="12">
      <c r="B155" s="139"/>
      <c r="C155" s="139"/>
      <c r="D155" s="139"/>
      <c r="E155" s="139"/>
      <c r="F155" s="178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</row>
    <row r="156" spans="2:24" ht="12">
      <c r="B156" s="139"/>
      <c r="C156" s="139"/>
      <c r="D156" s="139"/>
      <c r="E156" s="139"/>
      <c r="F156" s="178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</row>
    <row r="157" spans="2:24" ht="12">
      <c r="B157" s="139"/>
      <c r="C157" s="139"/>
      <c r="D157" s="139"/>
      <c r="E157" s="139"/>
      <c r="F157" s="178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</row>
    <row r="158" spans="2:24" ht="12">
      <c r="B158" s="139"/>
      <c r="C158" s="139"/>
      <c r="D158" s="139"/>
      <c r="E158" s="139"/>
      <c r="F158" s="178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</row>
    <row r="159" spans="2:24" ht="12">
      <c r="B159" s="139"/>
      <c r="C159" s="139"/>
      <c r="D159" s="139"/>
      <c r="E159" s="139"/>
      <c r="F159" s="178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</row>
    <row r="160" spans="2:24" ht="12">
      <c r="B160" s="139"/>
      <c r="C160" s="139"/>
      <c r="D160" s="139"/>
      <c r="E160" s="139"/>
      <c r="F160" s="178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</row>
    <row r="161" spans="2:24" ht="12">
      <c r="B161" s="139"/>
      <c r="C161" s="139"/>
      <c r="D161" s="139"/>
      <c r="E161" s="139"/>
      <c r="F161" s="178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</row>
    <row r="162" spans="2:24" ht="12">
      <c r="B162" s="139"/>
      <c r="C162" s="139"/>
      <c r="D162" s="139"/>
      <c r="E162" s="139"/>
      <c r="F162" s="178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</row>
    <row r="163" spans="2:24" ht="12">
      <c r="B163" s="139"/>
      <c r="C163" s="139"/>
      <c r="D163" s="139"/>
      <c r="E163" s="139"/>
      <c r="F163" s="178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</row>
    <row r="164" spans="2:24" ht="12">
      <c r="B164" s="139"/>
      <c r="C164" s="139"/>
      <c r="D164" s="139"/>
      <c r="E164" s="139"/>
      <c r="F164" s="178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</row>
    <row r="165" spans="2:24" ht="12">
      <c r="B165" s="139"/>
      <c r="C165" s="139"/>
      <c r="D165" s="139"/>
      <c r="E165" s="139"/>
      <c r="F165" s="178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</row>
    <row r="166" spans="2:24" ht="12">
      <c r="B166" s="139"/>
      <c r="C166" s="139"/>
      <c r="D166" s="139"/>
      <c r="E166" s="139"/>
      <c r="F166" s="178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</row>
    <row r="167" spans="2:24" ht="12">
      <c r="B167" s="139"/>
      <c r="C167" s="139"/>
      <c r="D167" s="139"/>
      <c r="E167" s="139"/>
      <c r="F167" s="178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</row>
    <row r="168" spans="2:24" ht="12">
      <c r="B168" s="139"/>
      <c r="C168" s="139"/>
      <c r="D168" s="139"/>
      <c r="E168" s="139"/>
      <c r="F168" s="178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</row>
    <row r="169" spans="2:24" ht="12">
      <c r="B169" s="139"/>
      <c r="C169" s="139"/>
      <c r="D169" s="139"/>
      <c r="E169" s="139"/>
      <c r="F169" s="178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</row>
    <row r="170" spans="2:24" ht="12">
      <c r="B170" s="139"/>
      <c r="C170" s="139"/>
      <c r="D170" s="139"/>
      <c r="E170" s="139"/>
      <c r="F170" s="178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</row>
    <row r="171" spans="2:24" ht="12">
      <c r="B171" s="139"/>
      <c r="C171" s="139"/>
      <c r="D171" s="139"/>
      <c r="E171" s="139"/>
      <c r="F171" s="178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</row>
  </sheetData>
  <sheetProtection/>
  <mergeCells count="3">
    <mergeCell ref="A1:F1"/>
    <mergeCell ref="A2:F2"/>
    <mergeCell ref="C4:F4"/>
  </mergeCells>
  <printOptions/>
  <pageMargins left="0.25" right="0.21" top="0.7480314960629921" bottom="0.7480314960629921" header="0.31496062992125984" footer="0.31496062992125984"/>
  <pageSetup fitToHeight="1" fitToWidth="1"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94"/>
  <sheetViews>
    <sheetView zoomScalePageLayoutView="0" workbookViewId="0" topLeftCell="A76">
      <selection activeCell="E94" sqref="E94"/>
    </sheetView>
  </sheetViews>
  <sheetFormatPr defaultColWidth="9.140625" defaultRowHeight="15"/>
  <cols>
    <col min="1" max="1" width="88.00390625" style="112" customWidth="1"/>
    <col min="2" max="2" width="7.28125" style="112" customWidth="1"/>
    <col min="3" max="4" width="10.421875" style="112" customWidth="1"/>
    <col min="5" max="5" width="12.140625" style="112" customWidth="1"/>
    <col min="6" max="6" width="10.421875" style="176" customWidth="1"/>
    <col min="7" max="7" width="15.140625" style="112" customWidth="1"/>
    <col min="8" max="16384" width="9.140625" style="112" customWidth="1"/>
  </cols>
  <sheetData>
    <row r="1" spans="1:6" ht="27" customHeight="1">
      <c r="A1" s="265" t="s">
        <v>666</v>
      </c>
      <c r="B1" s="266"/>
      <c r="C1" s="266"/>
      <c r="D1" s="266"/>
      <c r="E1" s="266"/>
      <c r="F1" s="266"/>
    </row>
    <row r="2" spans="1:6" ht="23.25" customHeight="1">
      <c r="A2" s="260" t="s">
        <v>664</v>
      </c>
      <c r="B2" s="261"/>
      <c r="C2" s="261"/>
      <c r="D2" s="261"/>
      <c r="E2" s="261"/>
      <c r="F2" s="261"/>
    </row>
    <row r="3" spans="1:6" ht="12">
      <c r="A3" s="113"/>
      <c r="F3" s="176" t="s">
        <v>661</v>
      </c>
    </row>
    <row r="4" spans="3:6" ht="15">
      <c r="C4" s="262" t="s">
        <v>657</v>
      </c>
      <c r="D4" s="263"/>
      <c r="E4" s="263"/>
      <c r="F4" s="267"/>
    </row>
    <row r="5" spans="1:6" ht="25.5">
      <c r="A5" s="115" t="s">
        <v>33</v>
      </c>
      <c r="B5" s="116" t="s">
        <v>11</v>
      </c>
      <c r="C5" s="117" t="s">
        <v>646</v>
      </c>
      <c r="D5" s="117" t="s">
        <v>655</v>
      </c>
      <c r="E5" s="117" t="s">
        <v>647</v>
      </c>
      <c r="F5" s="220" t="s">
        <v>644</v>
      </c>
    </row>
    <row r="6" spans="1:6" ht="15" customHeight="1">
      <c r="A6" s="121" t="s">
        <v>204</v>
      </c>
      <c r="B6" s="125" t="s">
        <v>205</v>
      </c>
      <c r="C6" s="242"/>
      <c r="D6" s="242"/>
      <c r="E6" s="242"/>
      <c r="F6" s="243"/>
    </row>
    <row r="7" spans="1:6" ht="15" customHeight="1">
      <c r="A7" s="122" t="s">
        <v>206</v>
      </c>
      <c r="B7" s="125" t="s">
        <v>207</v>
      </c>
      <c r="C7" s="242"/>
      <c r="D7" s="242"/>
      <c r="E7" s="242"/>
      <c r="F7" s="243"/>
    </row>
    <row r="8" spans="1:6" ht="15" customHeight="1">
      <c r="A8" s="122" t="s">
        <v>208</v>
      </c>
      <c r="B8" s="125" t="s">
        <v>209</v>
      </c>
      <c r="C8" s="242"/>
      <c r="D8" s="242"/>
      <c r="E8" s="242"/>
      <c r="F8" s="243"/>
    </row>
    <row r="9" spans="1:6" ht="15" customHeight="1">
      <c r="A9" s="122" t="s">
        <v>210</v>
      </c>
      <c r="B9" s="125" t="s">
        <v>211</v>
      </c>
      <c r="C9" s="242"/>
      <c r="D9" s="242"/>
      <c r="E9" s="242"/>
      <c r="F9" s="243"/>
    </row>
    <row r="10" spans="1:6" ht="15" customHeight="1">
      <c r="A10" s="122" t="s">
        <v>212</v>
      </c>
      <c r="B10" s="125" t="s">
        <v>213</v>
      </c>
      <c r="C10" s="242"/>
      <c r="D10" s="242"/>
      <c r="E10" s="242"/>
      <c r="F10" s="243"/>
    </row>
    <row r="11" spans="1:6" ht="15" customHeight="1">
      <c r="A11" s="122" t="s">
        <v>214</v>
      </c>
      <c r="B11" s="125" t="s">
        <v>215</v>
      </c>
      <c r="C11" s="242"/>
      <c r="D11" s="242"/>
      <c r="E11" s="242"/>
      <c r="F11" s="243"/>
    </row>
    <row r="12" spans="1:6" ht="15" customHeight="1">
      <c r="A12" s="126" t="s">
        <v>414</v>
      </c>
      <c r="B12" s="135" t="s">
        <v>216</v>
      </c>
      <c r="C12" s="242"/>
      <c r="D12" s="242"/>
      <c r="E12" s="242">
        <f>SUM(E6:E11)</f>
        <v>0</v>
      </c>
      <c r="F12" s="243"/>
    </row>
    <row r="13" spans="1:6" ht="15" customHeight="1">
      <c r="A13" s="122" t="s">
        <v>217</v>
      </c>
      <c r="B13" s="125" t="s">
        <v>218</v>
      </c>
      <c r="C13" s="242"/>
      <c r="D13" s="242"/>
      <c r="E13" s="242"/>
      <c r="F13" s="243"/>
    </row>
    <row r="14" spans="1:6" ht="15" customHeight="1">
      <c r="A14" s="122" t="s">
        <v>219</v>
      </c>
      <c r="B14" s="125" t="s">
        <v>220</v>
      </c>
      <c r="C14" s="242"/>
      <c r="D14" s="242"/>
      <c r="E14" s="242"/>
      <c r="F14" s="243"/>
    </row>
    <row r="15" spans="1:6" ht="15" customHeight="1">
      <c r="A15" s="122" t="s">
        <v>376</v>
      </c>
      <c r="B15" s="125" t="s">
        <v>221</v>
      </c>
      <c r="C15" s="242"/>
      <c r="D15" s="242"/>
      <c r="E15" s="242"/>
      <c r="F15" s="243"/>
    </row>
    <row r="16" spans="1:6" ht="15" customHeight="1">
      <c r="A16" s="122" t="s">
        <v>377</v>
      </c>
      <c r="B16" s="125" t="s">
        <v>222</v>
      </c>
      <c r="C16" s="242"/>
      <c r="D16" s="242"/>
      <c r="E16" s="242"/>
      <c r="F16" s="243"/>
    </row>
    <row r="17" spans="1:6" ht="15" customHeight="1">
      <c r="A17" s="122" t="s">
        <v>378</v>
      </c>
      <c r="B17" s="125" t="s">
        <v>223</v>
      </c>
      <c r="C17" s="242"/>
      <c r="D17" s="242">
        <v>4134346</v>
      </c>
      <c r="E17" s="242">
        <v>8018536</v>
      </c>
      <c r="F17" s="243">
        <f>E17/D17*100</f>
        <v>193.94932112600154</v>
      </c>
    </row>
    <row r="18" spans="1:6" ht="15" customHeight="1">
      <c r="A18" s="126" t="s">
        <v>415</v>
      </c>
      <c r="B18" s="135" t="s">
        <v>224</v>
      </c>
      <c r="C18" s="249">
        <f>C12+C13+C14+C15+C16+C17</f>
        <v>0</v>
      </c>
      <c r="D18" s="249">
        <f>D12+D13+D14+D15+D16+D17</f>
        <v>4134346</v>
      </c>
      <c r="E18" s="249">
        <f>E12+E13+E14+E15+E16+E17</f>
        <v>8018536</v>
      </c>
      <c r="F18" s="250">
        <f>E18/D18*100</f>
        <v>193.94932112600154</v>
      </c>
    </row>
    <row r="19" spans="1:6" ht="15" customHeight="1">
      <c r="A19" s="122" t="s">
        <v>225</v>
      </c>
      <c r="B19" s="125" t="s">
        <v>226</v>
      </c>
      <c r="C19" s="242"/>
      <c r="D19" s="242"/>
      <c r="E19" s="242"/>
      <c r="F19" s="243"/>
    </row>
    <row r="20" spans="1:6" ht="15" customHeight="1">
      <c r="A20" s="122" t="s">
        <v>227</v>
      </c>
      <c r="B20" s="125" t="s">
        <v>228</v>
      </c>
      <c r="C20" s="242"/>
      <c r="D20" s="242"/>
      <c r="E20" s="242"/>
      <c r="F20" s="243"/>
    </row>
    <row r="21" spans="1:6" ht="15" customHeight="1">
      <c r="A21" s="122" t="s">
        <v>379</v>
      </c>
      <c r="B21" s="125" t="s">
        <v>229</v>
      </c>
      <c r="C21" s="242"/>
      <c r="D21" s="242"/>
      <c r="E21" s="242"/>
      <c r="F21" s="243"/>
    </row>
    <row r="22" spans="1:6" ht="15" customHeight="1">
      <c r="A22" s="122" t="s">
        <v>380</v>
      </c>
      <c r="B22" s="125" t="s">
        <v>230</v>
      </c>
      <c r="C22" s="242"/>
      <c r="D22" s="242"/>
      <c r="E22" s="242"/>
      <c r="F22" s="243"/>
    </row>
    <row r="23" spans="1:6" ht="15" customHeight="1">
      <c r="A23" s="122" t="s">
        <v>381</v>
      </c>
      <c r="B23" s="125" t="s">
        <v>231</v>
      </c>
      <c r="C23" s="242"/>
      <c r="D23" s="242"/>
      <c r="E23" s="242"/>
      <c r="F23" s="243"/>
    </row>
    <row r="24" spans="1:6" ht="15" customHeight="1">
      <c r="A24" s="126" t="s">
        <v>416</v>
      </c>
      <c r="B24" s="135" t="s">
        <v>232</v>
      </c>
      <c r="C24" s="242">
        <f>SUM(C19:C23)</f>
        <v>0</v>
      </c>
      <c r="D24" s="242">
        <f>SUM(D19:D23)</f>
        <v>0</v>
      </c>
      <c r="E24" s="242">
        <f>SUM(E19:E23)</f>
        <v>0</v>
      </c>
      <c r="F24" s="243"/>
    </row>
    <row r="25" spans="1:6" ht="15" customHeight="1">
      <c r="A25" s="122" t="s">
        <v>382</v>
      </c>
      <c r="B25" s="125" t="s">
        <v>233</v>
      </c>
      <c r="C25" s="242"/>
      <c r="D25" s="242"/>
      <c r="E25" s="242"/>
      <c r="F25" s="243"/>
    </row>
    <row r="26" spans="1:6" ht="15" customHeight="1">
      <c r="A26" s="122" t="s">
        <v>383</v>
      </c>
      <c r="B26" s="125" t="s">
        <v>234</v>
      </c>
      <c r="C26" s="242"/>
      <c r="D26" s="242"/>
      <c r="E26" s="242"/>
      <c r="F26" s="243"/>
    </row>
    <row r="27" spans="1:6" ht="15" customHeight="1">
      <c r="A27" s="126" t="s">
        <v>417</v>
      </c>
      <c r="B27" s="135" t="s">
        <v>235</v>
      </c>
      <c r="C27" s="242">
        <f>C25+C26</f>
        <v>0</v>
      </c>
      <c r="D27" s="242"/>
      <c r="E27" s="242">
        <f>E25+E26</f>
        <v>0</v>
      </c>
      <c r="F27" s="243"/>
    </row>
    <row r="28" spans="1:6" ht="15" customHeight="1">
      <c r="A28" s="122" t="s">
        <v>384</v>
      </c>
      <c r="B28" s="125" t="s">
        <v>236</v>
      </c>
      <c r="C28" s="242"/>
      <c r="D28" s="242"/>
      <c r="E28" s="242"/>
      <c r="F28" s="243"/>
    </row>
    <row r="29" spans="1:6" ht="15" customHeight="1">
      <c r="A29" s="122" t="s">
        <v>385</v>
      </c>
      <c r="B29" s="125" t="s">
        <v>237</v>
      </c>
      <c r="C29" s="242"/>
      <c r="D29" s="242"/>
      <c r="E29" s="242"/>
      <c r="F29" s="243"/>
    </row>
    <row r="30" spans="1:6" ht="15" customHeight="1">
      <c r="A30" s="122" t="s">
        <v>386</v>
      </c>
      <c r="B30" s="125" t="s">
        <v>238</v>
      </c>
      <c r="C30" s="242"/>
      <c r="D30" s="242"/>
      <c r="E30" s="242"/>
      <c r="F30" s="243"/>
    </row>
    <row r="31" spans="1:6" ht="15" customHeight="1">
      <c r="A31" s="122" t="s">
        <v>387</v>
      </c>
      <c r="B31" s="125" t="s">
        <v>239</v>
      </c>
      <c r="C31" s="242"/>
      <c r="D31" s="242"/>
      <c r="E31" s="242"/>
      <c r="F31" s="243"/>
    </row>
    <row r="32" spans="1:6" ht="15" customHeight="1">
      <c r="A32" s="122" t="s">
        <v>388</v>
      </c>
      <c r="B32" s="125" t="s">
        <v>240</v>
      </c>
      <c r="C32" s="242"/>
      <c r="D32" s="242"/>
      <c r="E32" s="242"/>
      <c r="F32" s="243"/>
    </row>
    <row r="33" spans="1:6" ht="15" customHeight="1">
      <c r="A33" s="122" t="s">
        <v>241</v>
      </c>
      <c r="B33" s="125" t="s">
        <v>242</v>
      </c>
      <c r="C33" s="242"/>
      <c r="D33" s="242"/>
      <c r="E33" s="242"/>
      <c r="F33" s="243"/>
    </row>
    <row r="34" spans="1:6" ht="15" customHeight="1">
      <c r="A34" s="122" t="s">
        <v>389</v>
      </c>
      <c r="B34" s="125" t="s">
        <v>243</v>
      </c>
      <c r="C34" s="242"/>
      <c r="D34" s="242"/>
      <c r="E34" s="242"/>
      <c r="F34" s="243"/>
    </row>
    <row r="35" spans="1:6" ht="15" customHeight="1">
      <c r="A35" s="122" t="s">
        <v>390</v>
      </c>
      <c r="B35" s="125" t="s">
        <v>244</v>
      </c>
      <c r="C35" s="242"/>
      <c r="D35" s="242"/>
      <c r="E35" s="242"/>
      <c r="F35" s="243"/>
    </row>
    <row r="36" spans="1:6" ht="15" customHeight="1">
      <c r="A36" s="126" t="s">
        <v>418</v>
      </c>
      <c r="B36" s="135" t="s">
        <v>245</v>
      </c>
      <c r="C36" s="242">
        <f>SUM(C31:C35)</f>
        <v>0</v>
      </c>
      <c r="D36" s="242">
        <f>SUM(D31:D35)</f>
        <v>0</v>
      </c>
      <c r="E36" s="242">
        <f>SUM(E31:E35)</f>
        <v>0</v>
      </c>
      <c r="F36" s="243"/>
    </row>
    <row r="37" spans="1:6" ht="15" customHeight="1">
      <c r="A37" s="122" t="s">
        <v>391</v>
      </c>
      <c r="B37" s="125" t="s">
        <v>246</v>
      </c>
      <c r="C37" s="242"/>
      <c r="D37" s="242"/>
      <c r="E37" s="242"/>
      <c r="F37" s="243"/>
    </row>
    <row r="38" spans="1:6" ht="15" customHeight="1">
      <c r="A38" s="126" t="s">
        <v>419</v>
      </c>
      <c r="B38" s="135" t="s">
        <v>247</v>
      </c>
      <c r="C38" s="242">
        <f>C27+C28+C29+C30+C36+C37</f>
        <v>0</v>
      </c>
      <c r="D38" s="242">
        <f>D27+D28+D29+D30+D36+D37</f>
        <v>0</v>
      </c>
      <c r="E38" s="242">
        <f>E27+E28+E29+E30+E36+E37</f>
        <v>0</v>
      </c>
      <c r="F38" s="243"/>
    </row>
    <row r="39" spans="1:6" ht="15" customHeight="1">
      <c r="A39" s="128" t="s">
        <v>248</v>
      </c>
      <c r="B39" s="125" t="s">
        <v>249</v>
      </c>
      <c r="C39" s="242"/>
      <c r="D39" s="242"/>
      <c r="E39" s="242"/>
      <c r="F39" s="243"/>
    </row>
    <row r="40" spans="1:6" ht="15" customHeight="1">
      <c r="A40" s="128" t="s">
        <v>392</v>
      </c>
      <c r="B40" s="125" t="s">
        <v>250</v>
      </c>
      <c r="C40" s="242"/>
      <c r="D40" s="242"/>
      <c r="E40" s="242"/>
      <c r="F40" s="243"/>
    </row>
    <row r="41" spans="1:6" ht="15" customHeight="1">
      <c r="A41" s="128" t="s">
        <v>393</v>
      </c>
      <c r="B41" s="125" t="s">
        <v>251</v>
      </c>
      <c r="C41" s="242"/>
      <c r="D41" s="242">
        <v>421000</v>
      </c>
      <c r="E41" s="242">
        <v>962618</v>
      </c>
      <c r="F41" s="243">
        <f>E41/D41*100</f>
        <v>228.65035629453683</v>
      </c>
    </row>
    <row r="42" spans="1:6" ht="15" customHeight="1">
      <c r="A42" s="128" t="s">
        <v>394</v>
      </c>
      <c r="B42" s="125" t="s">
        <v>252</v>
      </c>
      <c r="C42" s="242"/>
      <c r="D42" s="242"/>
      <c r="E42" s="242"/>
      <c r="F42" s="243"/>
    </row>
    <row r="43" spans="1:6" ht="15" customHeight="1">
      <c r="A43" s="128" t="s">
        <v>253</v>
      </c>
      <c r="B43" s="125" t="s">
        <v>254</v>
      </c>
      <c r="C43" s="242"/>
      <c r="D43" s="242"/>
      <c r="E43" s="242"/>
      <c r="F43" s="243"/>
    </row>
    <row r="44" spans="1:6" ht="15" customHeight="1">
      <c r="A44" s="128" t="s">
        <v>255</v>
      </c>
      <c r="B44" s="125" t="s">
        <v>256</v>
      </c>
      <c r="C44" s="242"/>
      <c r="D44" s="242"/>
      <c r="E44" s="242">
        <v>235012</v>
      </c>
      <c r="F44" s="243"/>
    </row>
    <row r="45" spans="1:6" ht="15" customHeight="1">
      <c r="A45" s="128" t="s">
        <v>257</v>
      </c>
      <c r="B45" s="125" t="s">
        <v>258</v>
      </c>
      <c r="C45" s="242"/>
      <c r="D45" s="242"/>
      <c r="E45" s="242"/>
      <c r="F45" s="243"/>
    </row>
    <row r="46" spans="1:6" ht="15" customHeight="1">
      <c r="A46" s="128" t="s">
        <v>395</v>
      </c>
      <c r="B46" s="125" t="s">
        <v>259</v>
      </c>
      <c r="C46" s="242"/>
      <c r="D46" s="242"/>
      <c r="E46" s="242">
        <v>253</v>
      </c>
      <c r="F46" s="243"/>
    </row>
    <row r="47" spans="1:6" ht="15" customHeight="1">
      <c r="A47" s="128" t="s">
        <v>396</v>
      </c>
      <c r="B47" s="125" t="s">
        <v>260</v>
      </c>
      <c r="C47" s="242"/>
      <c r="D47" s="242"/>
      <c r="E47" s="242"/>
      <c r="F47" s="243"/>
    </row>
    <row r="48" spans="1:6" ht="15" customHeight="1">
      <c r="A48" s="128" t="s">
        <v>397</v>
      </c>
      <c r="B48" s="125" t="s">
        <v>665</v>
      </c>
      <c r="C48" s="242"/>
      <c r="D48" s="242"/>
      <c r="E48" s="242">
        <v>5</v>
      </c>
      <c r="F48" s="243"/>
    </row>
    <row r="49" spans="1:6" ht="15" customHeight="1">
      <c r="A49" s="130" t="s">
        <v>420</v>
      </c>
      <c r="B49" s="135" t="s">
        <v>261</v>
      </c>
      <c r="C49" s="249">
        <f>SUM(C39:C48)</f>
        <v>0</v>
      </c>
      <c r="D49" s="249">
        <f>SUM(D39:D48)</f>
        <v>421000</v>
      </c>
      <c r="E49" s="249">
        <f>SUM(E41:E48)</f>
        <v>1197888</v>
      </c>
      <c r="F49" s="249">
        <f>E49/D49*100</f>
        <v>284.5339667458432</v>
      </c>
    </row>
    <row r="50" spans="1:6" ht="15" customHeight="1">
      <c r="A50" s="128" t="s">
        <v>398</v>
      </c>
      <c r="B50" s="125" t="s">
        <v>262</v>
      </c>
      <c r="C50" s="242"/>
      <c r="D50" s="242"/>
      <c r="E50" s="242"/>
      <c r="F50" s="243"/>
    </row>
    <row r="51" spans="1:6" ht="15" customHeight="1">
      <c r="A51" s="128" t="s">
        <v>399</v>
      </c>
      <c r="B51" s="125" t="s">
        <v>263</v>
      </c>
      <c r="C51" s="242"/>
      <c r="D51" s="242"/>
      <c r="E51" s="242"/>
      <c r="F51" s="243"/>
    </row>
    <row r="52" spans="1:6" ht="15" customHeight="1">
      <c r="A52" s="128" t="s">
        <v>264</v>
      </c>
      <c r="B52" s="125" t="s">
        <v>265</v>
      </c>
      <c r="C52" s="242"/>
      <c r="D52" s="242"/>
      <c r="E52" s="242"/>
      <c r="F52" s="243"/>
    </row>
    <row r="53" spans="1:6" ht="15" customHeight="1">
      <c r="A53" s="128" t="s">
        <v>400</v>
      </c>
      <c r="B53" s="125" t="s">
        <v>266</v>
      </c>
      <c r="C53" s="242"/>
      <c r="D53" s="242"/>
      <c r="E53" s="242"/>
      <c r="F53" s="243"/>
    </row>
    <row r="54" spans="1:6" ht="15" customHeight="1">
      <c r="A54" s="128" t="s">
        <v>267</v>
      </c>
      <c r="B54" s="125" t="s">
        <v>268</v>
      </c>
      <c r="C54" s="242"/>
      <c r="D54" s="242"/>
      <c r="E54" s="242"/>
      <c r="F54" s="243"/>
    </row>
    <row r="55" spans="1:6" ht="15" customHeight="1">
      <c r="A55" s="126" t="s">
        <v>421</v>
      </c>
      <c r="B55" s="135" t="s">
        <v>269</v>
      </c>
      <c r="C55" s="242">
        <f>SUM(C50:C54)</f>
        <v>0</v>
      </c>
      <c r="D55" s="242"/>
      <c r="E55" s="242">
        <f>SUM(E50:E54)</f>
        <v>0</v>
      </c>
      <c r="F55" s="243"/>
    </row>
    <row r="56" spans="1:6" ht="15" customHeight="1">
      <c r="A56" s="128" t="s">
        <v>270</v>
      </c>
      <c r="B56" s="125" t="s">
        <v>271</v>
      </c>
      <c r="C56" s="242"/>
      <c r="D56" s="242"/>
      <c r="E56" s="242"/>
      <c r="F56" s="243"/>
    </row>
    <row r="57" spans="1:6" ht="15" customHeight="1">
      <c r="A57" s="122" t="s">
        <v>401</v>
      </c>
      <c r="B57" s="125" t="s">
        <v>272</v>
      </c>
      <c r="C57" s="242"/>
      <c r="D57" s="242"/>
      <c r="E57" s="242"/>
      <c r="F57" s="243"/>
    </row>
    <row r="58" spans="1:6" ht="15" customHeight="1">
      <c r="A58" s="128" t="s">
        <v>402</v>
      </c>
      <c r="B58" s="125" t="s">
        <v>273</v>
      </c>
      <c r="C58" s="242"/>
      <c r="D58" s="242"/>
      <c r="E58" s="242"/>
      <c r="F58" s="243"/>
    </row>
    <row r="59" spans="1:6" ht="15" customHeight="1">
      <c r="A59" s="126" t="s">
        <v>422</v>
      </c>
      <c r="B59" s="135" t="s">
        <v>274</v>
      </c>
      <c r="C59" s="242">
        <f>SUM(C56:C58)</f>
        <v>0</v>
      </c>
      <c r="D59" s="242"/>
      <c r="E59" s="242">
        <f>SUM(E56:E58)</f>
        <v>0</v>
      </c>
      <c r="F59" s="243"/>
    </row>
    <row r="60" spans="1:6" ht="15" customHeight="1">
      <c r="A60" s="128" t="s">
        <v>275</v>
      </c>
      <c r="B60" s="125" t="s">
        <v>276</v>
      </c>
      <c r="C60" s="242"/>
      <c r="D60" s="242"/>
      <c r="E60" s="242"/>
      <c r="F60" s="243"/>
    </row>
    <row r="61" spans="1:6" ht="15" customHeight="1">
      <c r="A61" s="122" t="s">
        <v>403</v>
      </c>
      <c r="B61" s="125" t="s">
        <v>277</v>
      </c>
      <c r="C61" s="242"/>
      <c r="D61" s="242"/>
      <c r="E61" s="242"/>
      <c r="F61" s="243"/>
    </row>
    <row r="62" spans="1:6" ht="15" customHeight="1">
      <c r="A62" s="128" t="s">
        <v>404</v>
      </c>
      <c r="B62" s="125" t="s">
        <v>278</v>
      </c>
      <c r="C62" s="242"/>
      <c r="D62" s="242"/>
      <c r="E62" s="242"/>
      <c r="F62" s="243"/>
    </row>
    <row r="63" spans="1:6" ht="15" customHeight="1">
      <c r="A63" s="126" t="s">
        <v>424</v>
      </c>
      <c r="B63" s="135" t="s">
        <v>279</v>
      </c>
      <c r="C63" s="242">
        <f>SUM(C60:C62)</f>
        <v>0</v>
      </c>
      <c r="D63" s="242">
        <f>SUM(D60:D62)</f>
        <v>0</v>
      </c>
      <c r="E63" s="242">
        <f>SUM(E60:E62)</f>
        <v>0</v>
      </c>
      <c r="F63" s="243"/>
    </row>
    <row r="64" spans="1:6" ht="12">
      <c r="A64" s="153" t="s">
        <v>423</v>
      </c>
      <c r="B64" s="136" t="s">
        <v>280</v>
      </c>
      <c r="C64" s="244">
        <f>C18+C24+C38+C49+C55+C59+C63</f>
        <v>0</v>
      </c>
      <c r="D64" s="244">
        <f>D18+D24+D38+D49+D55+D59+D63</f>
        <v>4555346</v>
      </c>
      <c r="E64" s="244">
        <f>E18+E24+E38+E49+E55+E59+E63</f>
        <v>9216424</v>
      </c>
      <c r="F64" s="245">
        <f>E64/D64*100</f>
        <v>202.3210531099065</v>
      </c>
    </row>
    <row r="65" spans="1:6" ht="12">
      <c r="A65" s="154" t="s">
        <v>513</v>
      </c>
      <c r="B65" s="155"/>
      <c r="C65" s="242"/>
      <c r="D65" s="242"/>
      <c r="E65" s="242"/>
      <c r="F65" s="243"/>
    </row>
    <row r="66" spans="1:6" ht="12">
      <c r="A66" s="154" t="s">
        <v>514</v>
      </c>
      <c r="B66" s="155"/>
      <c r="C66" s="242"/>
      <c r="D66" s="242"/>
      <c r="E66" s="242"/>
      <c r="F66" s="243"/>
    </row>
    <row r="67" spans="1:6" ht="12.75">
      <c r="A67" s="141" t="s">
        <v>405</v>
      </c>
      <c r="B67" s="122" t="s">
        <v>281</v>
      </c>
      <c r="C67" s="242"/>
      <c r="D67" s="242"/>
      <c r="E67" s="242"/>
      <c r="F67" s="243"/>
    </row>
    <row r="68" spans="1:6" ht="12.75">
      <c r="A68" s="128" t="s">
        <v>282</v>
      </c>
      <c r="B68" s="122" t="s">
        <v>283</v>
      </c>
      <c r="C68" s="242"/>
      <c r="D68" s="242"/>
      <c r="E68" s="242"/>
      <c r="F68" s="243"/>
    </row>
    <row r="69" spans="1:6" ht="12.75">
      <c r="A69" s="141" t="s">
        <v>406</v>
      </c>
      <c r="B69" s="122" t="s">
        <v>284</v>
      </c>
      <c r="C69" s="242"/>
      <c r="D69" s="242"/>
      <c r="E69" s="242"/>
      <c r="F69" s="243"/>
    </row>
    <row r="70" spans="1:6" ht="12">
      <c r="A70" s="130" t="s">
        <v>425</v>
      </c>
      <c r="B70" s="126" t="s">
        <v>285</v>
      </c>
      <c r="C70" s="242">
        <f>SUM(C67:C69)</f>
        <v>0</v>
      </c>
      <c r="D70" s="242"/>
      <c r="E70" s="242">
        <f>SUM(E67:E69)</f>
        <v>0</v>
      </c>
      <c r="F70" s="243"/>
    </row>
    <row r="71" spans="1:6" ht="12.75">
      <c r="A71" s="128" t="s">
        <v>407</v>
      </c>
      <c r="B71" s="122" t="s">
        <v>286</v>
      </c>
      <c r="C71" s="242"/>
      <c r="D71" s="242"/>
      <c r="E71" s="242"/>
      <c r="F71" s="243"/>
    </row>
    <row r="72" spans="1:6" ht="12.75">
      <c r="A72" s="141" t="s">
        <v>287</v>
      </c>
      <c r="B72" s="122" t="s">
        <v>288</v>
      </c>
      <c r="C72" s="242"/>
      <c r="D72" s="242"/>
      <c r="E72" s="242"/>
      <c r="F72" s="243"/>
    </row>
    <row r="73" spans="1:6" ht="12.75">
      <c r="A73" s="128" t="s">
        <v>408</v>
      </c>
      <c r="B73" s="122" t="s">
        <v>289</v>
      </c>
      <c r="C73" s="242"/>
      <c r="D73" s="242"/>
      <c r="E73" s="242"/>
      <c r="F73" s="243"/>
    </row>
    <row r="74" spans="1:6" ht="12.75">
      <c r="A74" s="141" t="s">
        <v>290</v>
      </c>
      <c r="B74" s="122" t="s">
        <v>291</v>
      </c>
      <c r="C74" s="242"/>
      <c r="D74" s="242"/>
      <c r="E74" s="242"/>
      <c r="F74" s="243"/>
    </row>
    <row r="75" spans="1:6" ht="12">
      <c r="A75" s="143" t="s">
        <v>426</v>
      </c>
      <c r="B75" s="126" t="s">
        <v>292</v>
      </c>
      <c r="C75" s="242">
        <f>SUM(C71:C74)</f>
        <v>0</v>
      </c>
      <c r="D75" s="242"/>
      <c r="E75" s="242">
        <f>SUM(E71:E74)</f>
        <v>0</v>
      </c>
      <c r="F75" s="243"/>
    </row>
    <row r="76" spans="1:6" ht="12.75">
      <c r="A76" s="122" t="s">
        <v>511</v>
      </c>
      <c r="B76" s="122" t="s">
        <v>293</v>
      </c>
      <c r="C76" s="242">
        <v>1822451</v>
      </c>
      <c r="D76" s="242">
        <v>5515494</v>
      </c>
      <c r="E76" s="242">
        <v>5515494</v>
      </c>
      <c r="F76" s="243">
        <f>E76/D76*100</f>
        <v>100</v>
      </c>
    </row>
    <row r="77" spans="1:6" ht="12.75">
      <c r="A77" s="122" t="s">
        <v>512</v>
      </c>
      <c r="B77" s="122" t="s">
        <v>293</v>
      </c>
      <c r="C77" s="242"/>
      <c r="D77" s="242"/>
      <c r="E77" s="242"/>
      <c r="F77" s="243"/>
    </row>
    <row r="78" spans="1:6" ht="12.75">
      <c r="A78" s="122" t="s">
        <v>509</v>
      </c>
      <c r="B78" s="122" t="s">
        <v>294</v>
      </c>
      <c r="C78" s="242"/>
      <c r="D78" s="242"/>
      <c r="E78" s="242"/>
      <c r="F78" s="243"/>
    </row>
    <row r="79" spans="1:6" ht="12.75">
      <c r="A79" s="122" t="s">
        <v>510</v>
      </c>
      <c r="B79" s="122" t="s">
        <v>294</v>
      </c>
      <c r="C79" s="242"/>
      <c r="D79" s="242"/>
      <c r="E79" s="242"/>
      <c r="F79" s="243"/>
    </row>
    <row r="80" spans="1:6" ht="12">
      <c r="A80" s="126" t="s">
        <v>427</v>
      </c>
      <c r="B80" s="126" t="s">
        <v>295</v>
      </c>
      <c r="C80" s="249">
        <f>SUM(C76:C79)</f>
        <v>1822451</v>
      </c>
      <c r="D80" s="249">
        <f>SUM(D76:D79)</f>
        <v>5515494</v>
      </c>
      <c r="E80" s="249">
        <f>SUM(E76:E79)</f>
        <v>5515494</v>
      </c>
      <c r="F80" s="250">
        <f>E80/D80*100</f>
        <v>100</v>
      </c>
    </row>
    <row r="81" spans="1:6" ht="12.75">
      <c r="A81" s="141" t="s">
        <v>296</v>
      </c>
      <c r="B81" s="122" t="s">
        <v>297</v>
      </c>
      <c r="C81" s="242"/>
      <c r="D81" s="242"/>
      <c r="E81" s="242"/>
      <c r="F81" s="243"/>
    </row>
    <row r="82" spans="1:6" ht="12.75">
      <c r="A82" s="141" t="s">
        <v>298</v>
      </c>
      <c r="B82" s="122" t="s">
        <v>299</v>
      </c>
      <c r="C82" s="242"/>
      <c r="D82" s="242"/>
      <c r="E82" s="242"/>
      <c r="F82" s="243"/>
    </row>
    <row r="83" spans="1:6" ht="12.75">
      <c r="A83" s="141" t="s">
        <v>300</v>
      </c>
      <c r="B83" s="122" t="s">
        <v>301</v>
      </c>
      <c r="C83" s="242">
        <v>75286173</v>
      </c>
      <c r="D83" s="242">
        <v>75286173</v>
      </c>
      <c r="E83" s="242">
        <v>75973075</v>
      </c>
      <c r="F83" s="243">
        <f>E83/D83*100</f>
        <v>100.91238798922613</v>
      </c>
    </row>
    <row r="84" spans="1:6" ht="12.75">
      <c r="A84" s="141" t="s">
        <v>302</v>
      </c>
      <c r="B84" s="122" t="s">
        <v>303</v>
      </c>
      <c r="C84" s="242"/>
      <c r="D84" s="242"/>
      <c r="E84" s="242"/>
      <c r="F84" s="243"/>
    </row>
    <row r="85" spans="1:6" ht="12.75">
      <c r="A85" s="128" t="s">
        <v>409</v>
      </c>
      <c r="B85" s="122" t="s">
        <v>304</v>
      </c>
      <c r="C85" s="242"/>
      <c r="D85" s="242"/>
      <c r="E85" s="242"/>
      <c r="F85" s="243"/>
    </row>
    <row r="86" spans="1:6" ht="12">
      <c r="A86" s="130" t="s">
        <v>428</v>
      </c>
      <c r="B86" s="126" t="s">
        <v>305</v>
      </c>
      <c r="C86" s="242">
        <f>C70+C75+C80+C81+C82+C83+C84+C85</f>
        <v>77108624</v>
      </c>
      <c r="D86" s="242">
        <f>D80+D83</f>
        <v>80801667</v>
      </c>
      <c r="E86" s="242">
        <f>E80+E83</f>
        <v>81488569</v>
      </c>
      <c r="F86" s="243">
        <f>E86/D86*100</f>
        <v>100.85010869887128</v>
      </c>
    </row>
    <row r="87" spans="1:6" ht="12.75">
      <c r="A87" s="128" t="s">
        <v>306</v>
      </c>
      <c r="B87" s="122" t="s">
        <v>307</v>
      </c>
      <c r="C87" s="242"/>
      <c r="D87" s="242"/>
      <c r="E87" s="242"/>
      <c r="F87" s="243"/>
    </row>
    <row r="88" spans="1:6" ht="12.75">
      <c r="A88" s="128" t="s">
        <v>308</v>
      </c>
      <c r="B88" s="122" t="s">
        <v>309</v>
      </c>
      <c r="C88" s="242"/>
      <c r="D88" s="242"/>
      <c r="E88" s="242"/>
      <c r="F88" s="243"/>
    </row>
    <row r="89" spans="1:6" ht="12.75">
      <c r="A89" s="141" t="s">
        <v>310</v>
      </c>
      <c r="B89" s="122" t="s">
        <v>311</v>
      </c>
      <c r="C89" s="242"/>
      <c r="D89" s="242"/>
      <c r="E89" s="242"/>
      <c r="F89" s="243"/>
    </row>
    <row r="90" spans="1:6" ht="12.75">
      <c r="A90" s="141" t="s">
        <v>410</v>
      </c>
      <c r="B90" s="122" t="s">
        <v>312</v>
      </c>
      <c r="C90" s="242"/>
      <c r="D90" s="242"/>
      <c r="E90" s="242"/>
      <c r="F90" s="243"/>
    </row>
    <row r="91" spans="1:6" ht="12">
      <c r="A91" s="143" t="s">
        <v>429</v>
      </c>
      <c r="B91" s="126" t="s">
        <v>313</v>
      </c>
      <c r="C91" s="242">
        <f>SUM(C87:C90)</f>
        <v>0</v>
      </c>
      <c r="D91" s="242"/>
      <c r="E91" s="242">
        <f>SUM(E87:E90)</f>
        <v>0</v>
      </c>
      <c r="F91" s="243"/>
    </row>
    <row r="92" spans="1:6" ht="12">
      <c r="A92" s="130" t="s">
        <v>314</v>
      </c>
      <c r="B92" s="126" t="s">
        <v>315</v>
      </c>
      <c r="C92" s="242"/>
      <c r="D92" s="242"/>
      <c r="E92" s="242"/>
      <c r="F92" s="243"/>
    </row>
    <row r="93" spans="1:6" ht="12">
      <c r="A93" s="145" t="s">
        <v>430</v>
      </c>
      <c r="B93" s="146" t="s">
        <v>316</v>
      </c>
      <c r="C93" s="244">
        <f>C86+C91+C92</f>
        <v>77108624</v>
      </c>
      <c r="D93" s="244">
        <f>D86+D91+D92</f>
        <v>80801667</v>
      </c>
      <c r="E93" s="244">
        <f>E86+E91+E92</f>
        <v>81488569</v>
      </c>
      <c r="F93" s="245"/>
    </row>
    <row r="94" spans="1:6" ht="12.75">
      <c r="A94" s="156" t="s">
        <v>412</v>
      </c>
      <c r="B94" s="157"/>
      <c r="C94" s="246">
        <f>C64+C93</f>
        <v>77108624</v>
      </c>
      <c r="D94" s="246">
        <f>D64+D93</f>
        <v>85357013</v>
      </c>
      <c r="E94" s="246">
        <f>E64+E93</f>
        <v>90704993</v>
      </c>
      <c r="F94" s="247"/>
    </row>
  </sheetData>
  <sheetProtection/>
  <mergeCells count="3">
    <mergeCell ref="A1:F1"/>
    <mergeCell ref="A2:F2"/>
    <mergeCell ref="C4:F4"/>
  </mergeCells>
  <printOptions/>
  <pageMargins left="0.21" right="0.16" top="0.75" bottom="0.7480314960629921" header="0.31496062992125984" footer="0.31496062992125984"/>
  <pageSetup fitToHeight="1" fitToWidth="1" horizontalDpi="600" verticalDpi="600" orientation="portrait" paperSize="8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0"/>
  <sheetViews>
    <sheetView view="pageLayout" workbookViewId="0" topLeftCell="A1">
      <selection activeCell="A3" sqref="A3:J3"/>
    </sheetView>
  </sheetViews>
  <sheetFormatPr defaultColWidth="7.8515625" defaultRowHeight="15"/>
  <cols>
    <col min="1" max="1" width="48.8515625" style="28" customWidth="1"/>
    <col min="2" max="2" width="12.421875" style="28" customWidth="1"/>
    <col min="3" max="3" width="8.7109375" style="28" customWidth="1"/>
    <col min="4" max="4" width="10.7109375" style="30" customWidth="1"/>
    <col min="5" max="5" width="0.2890625" style="28" customWidth="1"/>
    <col min="6" max="6" width="0.71875" style="28" hidden="1" customWidth="1"/>
    <col min="7" max="7" width="35.57421875" style="28" customWidth="1"/>
    <col min="8" max="8" width="12.140625" style="28" customWidth="1"/>
    <col min="9" max="9" width="9.7109375" style="28" customWidth="1"/>
    <col min="10" max="10" width="10.7109375" style="30" customWidth="1"/>
    <col min="11" max="16384" width="7.8515625" style="28" customWidth="1"/>
  </cols>
  <sheetData>
    <row r="1" ht="23.25" customHeight="1">
      <c r="I1" s="28" t="s">
        <v>656</v>
      </c>
    </row>
    <row r="2" spans="1:10" ht="12" customHeight="1">
      <c r="A2" s="268" t="s">
        <v>542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49.5" customHeight="1" thickBot="1">
      <c r="A3" s="269"/>
      <c r="B3" s="269"/>
      <c r="C3" s="269"/>
      <c r="D3" s="269"/>
      <c r="E3" s="269"/>
      <c r="F3" s="269"/>
      <c r="G3" s="269"/>
      <c r="H3" s="269"/>
      <c r="I3" s="269"/>
      <c r="J3" s="269"/>
    </row>
    <row r="4" spans="1:10" ht="21" customHeight="1">
      <c r="A4" s="270" t="s">
        <v>543</v>
      </c>
      <c r="B4" s="271"/>
      <c r="C4" s="271"/>
      <c r="D4" s="272"/>
      <c r="E4" s="64"/>
      <c r="F4" s="64"/>
      <c r="G4" s="272" t="s">
        <v>544</v>
      </c>
      <c r="H4" s="273"/>
      <c r="I4" s="273"/>
      <c r="J4" s="274"/>
    </row>
    <row r="5" spans="1:10" ht="24" customHeight="1">
      <c r="A5" s="65" t="s">
        <v>545</v>
      </c>
      <c r="B5" s="275">
        <v>2014</v>
      </c>
      <c r="C5" s="276"/>
      <c r="D5" s="277"/>
      <c r="E5" s="66"/>
      <c r="F5" s="66"/>
      <c r="G5" s="66" t="s">
        <v>546</v>
      </c>
      <c r="H5" s="275">
        <v>2014</v>
      </c>
      <c r="I5" s="276"/>
      <c r="J5" s="278"/>
    </row>
    <row r="6" spans="1:10" ht="18" customHeight="1">
      <c r="A6" s="67"/>
      <c r="B6" s="68" t="s">
        <v>518</v>
      </c>
      <c r="C6" s="68" t="s">
        <v>519</v>
      </c>
      <c r="D6" s="69" t="s">
        <v>13</v>
      </c>
      <c r="E6" s="70"/>
      <c r="F6" s="70"/>
      <c r="G6" s="70"/>
      <c r="H6" s="71" t="s">
        <v>518</v>
      </c>
      <c r="I6" s="71" t="s">
        <v>519</v>
      </c>
      <c r="J6" s="72" t="s">
        <v>13</v>
      </c>
    </row>
    <row r="7" spans="1:10" ht="18" customHeight="1">
      <c r="A7" s="67"/>
      <c r="B7" s="68"/>
      <c r="C7" s="68"/>
      <c r="D7" s="69"/>
      <c r="E7" s="70"/>
      <c r="F7" s="70"/>
      <c r="G7" s="70"/>
      <c r="H7" s="71"/>
      <c r="I7" s="71"/>
      <c r="J7" s="72"/>
    </row>
    <row r="8" spans="1:10" ht="12.75">
      <c r="A8" s="67" t="s">
        <v>415</v>
      </c>
      <c r="B8" s="73">
        <v>41211</v>
      </c>
      <c r="C8" s="73"/>
      <c r="D8" s="74">
        <f>SUM(B8+C8)</f>
        <v>41211</v>
      </c>
      <c r="E8" s="75"/>
      <c r="F8" s="75"/>
      <c r="G8" s="75" t="s">
        <v>547</v>
      </c>
      <c r="H8" s="76">
        <v>6975</v>
      </c>
      <c r="I8" s="76">
        <v>8961</v>
      </c>
      <c r="J8" s="77">
        <f>SUM(H8+I8)</f>
        <v>15936</v>
      </c>
    </row>
    <row r="9" spans="1:10" ht="12.75">
      <c r="A9" s="67" t="s">
        <v>548</v>
      </c>
      <c r="B9" s="73">
        <v>22406</v>
      </c>
      <c r="C9" s="73"/>
      <c r="D9" s="74">
        <f aca="true" t="shared" si="0" ref="D9:D29">SUM(B9+C9)</f>
        <v>22406</v>
      </c>
      <c r="E9" s="75"/>
      <c r="F9" s="75"/>
      <c r="G9" s="75" t="s">
        <v>549</v>
      </c>
      <c r="H9" s="76">
        <v>1855</v>
      </c>
      <c r="I9" s="76">
        <v>2364</v>
      </c>
      <c r="J9" s="77">
        <f aca="true" t="shared" si="1" ref="J9:J29">SUM(H9+I9)</f>
        <v>4219</v>
      </c>
    </row>
    <row r="10" spans="1:10" ht="12.75">
      <c r="A10" s="67" t="s">
        <v>420</v>
      </c>
      <c r="B10" s="73">
        <v>12776</v>
      </c>
      <c r="C10" s="73">
        <v>1601</v>
      </c>
      <c r="D10" s="74">
        <f t="shared" si="0"/>
        <v>14377</v>
      </c>
      <c r="E10" s="75"/>
      <c r="F10" s="75"/>
      <c r="G10" s="75" t="s">
        <v>550</v>
      </c>
      <c r="H10" s="76">
        <v>32621</v>
      </c>
      <c r="I10" s="76">
        <v>4691</v>
      </c>
      <c r="J10" s="77">
        <f t="shared" si="1"/>
        <v>37312</v>
      </c>
    </row>
    <row r="11" spans="1:10" ht="12.75">
      <c r="A11" s="67" t="s">
        <v>551</v>
      </c>
      <c r="B11" s="73"/>
      <c r="C11" s="73"/>
      <c r="D11" s="74">
        <f t="shared" si="0"/>
        <v>0</v>
      </c>
      <c r="E11" s="75"/>
      <c r="F11" s="75"/>
      <c r="G11" s="75" t="s">
        <v>552</v>
      </c>
      <c r="H11" s="76">
        <v>1170</v>
      </c>
      <c r="I11" s="76"/>
      <c r="J11" s="77">
        <f t="shared" si="1"/>
        <v>1170</v>
      </c>
    </row>
    <row r="12" spans="1:10" ht="12.75">
      <c r="A12" s="67" t="s">
        <v>553</v>
      </c>
      <c r="B12" s="73"/>
      <c r="C12" s="73"/>
      <c r="D12" s="74">
        <f t="shared" si="0"/>
        <v>0</v>
      </c>
      <c r="E12" s="75"/>
      <c r="F12" s="75"/>
      <c r="G12" s="75" t="s">
        <v>554</v>
      </c>
      <c r="H12" s="76">
        <v>1719</v>
      </c>
      <c r="I12" s="76"/>
      <c r="J12" s="77">
        <f t="shared" si="1"/>
        <v>1719</v>
      </c>
    </row>
    <row r="13" spans="1:10" ht="12.75">
      <c r="A13" s="78" t="s">
        <v>555</v>
      </c>
      <c r="B13" s="79"/>
      <c r="C13" s="80">
        <v>14619</v>
      </c>
      <c r="D13" s="74">
        <f t="shared" si="0"/>
        <v>14619</v>
      </c>
      <c r="E13" s="75"/>
      <c r="F13" s="75"/>
      <c r="G13" s="81" t="s">
        <v>555</v>
      </c>
      <c r="H13" s="82">
        <v>14619</v>
      </c>
      <c r="I13" s="82"/>
      <c r="J13" s="77">
        <f t="shared" si="1"/>
        <v>14619</v>
      </c>
    </row>
    <row r="14" spans="1:10" ht="12.75">
      <c r="A14" s="78"/>
      <c r="B14" s="79"/>
      <c r="C14" s="79"/>
      <c r="D14" s="74"/>
      <c r="E14" s="75"/>
      <c r="F14" s="75"/>
      <c r="G14" s="75"/>
      <c r="H14" s="76"/>
      <c r="I14" s="76"/>
      <c r="J14" s="77"/>
    </row>
    <row r="15" spans="1:10" ht="12.75">
      <c r="A15" s="67"/>
      <c r="B15" s="73"/>
      <c r="C15" s="73"/>
      <c r="D15" s="74"/>
      <c r="E15" s="75"/>
      <c r="F15" s="75"/>
      <c r="G15" s="75"/>
      <c r="H15" s="76"/>
      <c r="I15" s="76"/>
      <c r="J15" s="77"/>
    </row>
    <row r="16" spans="1:10" ht="12.75">
      <c r="A16" s="67"/>
      <c r="B16" s="73"/>
      <c r="C16" s="73"/>
      <c r="D16" s="74"/>
      <c r="E16" s="75"/>
      <c r="F16" s="75"/>
      <c r="G16" s="75"/>
      <c r="H16" s="76"/>
      <c r="I16" s="76"/>
      <c r="J16" s="77"/>
    </row>
    <row r="17" spans="1:10" ht="15" customHeight="1">
      <c r="A17" s="83" t="s">
        <v>556</v>
      </c>
      <c r="B17" s="84">
        <f>SUM(B8:B12)</f>
        <v>76393</v>
      </c>
      <c r="C17" s="84">
        <f>SUM(C8:C13)</f>
        <v>16220</v>
      </c>
      <c r="D17" s="85">
        <f t="shared" si="0"/>
        <v>92613</v>
      </c>
      <c r="E17" s="75"/>
      <c r="F17" s="75"/>
      <c r="G17" s="86" t="s">
        <v>557</v>
      </c>
      <c r="H17" s="87">
        <f>SUM(H8:H13)</f>
        <v>58959</v>
      </c>
      <c r="I17" s="87">
        <f>SUM(I8:I11)</f>
        <v>16016</v>
      </c>
      <c r="J17" s="88">
        <f t="shared" si="1"/>
        <v>74975</v>
      </c>
    </row>
    <row r="18" spans="1:10" ht="13.5" customHeight="1">
      <c r="A18" s="89"/>
      <c r="B18" s="90"/>
      <c r="C18" s="90"/>
      <c r="D18" s="74"/>
      <c r="E18" s="75"/>
      <c r="F18" s="75"/>
      <c r="G18" s="75"/>
      <c r="H18" s="76"/>
      <c r="I18" s="76"/>
      <c r="J18" s="77"/>
    </row>
    <row r="19" spans="1:10" ht="21" customHeight="1">
      <c r="A19" s="65" t="s">
        <v>558</v>
      </c>
      <c r="B19" s="91"/>
      <c r="C19" s="91"/>
      <c r="D19" s="74"/>
      <c r="E19" s="75"/>
      <c r="F19" s="75"/>
      <c r="G19" s="66" t="s">
        <v>559</v>
      </c>
      <c r="H19" s="92"/>
      <c r="I19" s="92"/>
      <c r="J19" s="77"/>
    </row>
    <row r="20" spans="1:10" ht="21" customHeight="1">
      <c r="A20" s="65"/>
      <c r="B20" s="91"/>
      <c r="C20" s="91"/>
      <c r="D20" s="74"/>
      <c r="E20" s="75"/>
      <c r="F20" s="75"/>
      <c r="G20" s="66"/>
      <c r="H20" s="92"/>
      <c r="I20" s="92"/>
      <c r="J20" s="77"/>
    </row>
    <row r="21" spans="1:10" ht="11.25" customHeight="1">
      <c r="A21" s="78" t="s">
        <v>560</v>
      </c>
      <c r="B21" s="80">
        <v>20000</v>
      </c>
      <c r="C21" s="79"/>
      <c r="D21" s="74">
        <f t="shared" si="0"/>
        <v>20000</v>
      </c>
      <c r="E21" s="75"/>
      <c r="F21" s="75"/>
      <c r="G21" s="75" t="s">
        <v>561</v>
      </c>
      <c r="H21" s="76">
        <v>1715</v>
      </c>
      <c r="I21" s="76"/>
      <c r="J21" s="77">
        <f t="shared" si="1"/>
        <v>1715</v>
      </c>
    </row>
    <row r="22" spans="1:10" ht="12.75">
      <c r="A22" s="67" t="s">
        <v>562</v>
      </c>
      <c r="B22" s="80"/>
      <c r="C22" s="73"/>
      <c r="D22" s="74">
        <f t="shared" si="0"/>
        <v>0</v>
      </c>
      <c r="E22" s="75"/>
      <c r="F22" s="75"/>
      <c r="G22" s="75" t="s">
        <v>563</v>
      </c>
      <c r="H22" s="76">
        <v>407</v>
      </c>
      <c r="I22" s="76"/>
      <c r="J22" s="77">
        <f t="shared" si="1"/>
        <v>407</v>
      </c>
    </row>
    <row r="23" spans="1:10" ht="12.75">
      <c r="A23" s="67" t="s">
        <v>564</v>
      </c>
      <c r="B23" s="80"/>
      <c r="C23" s="73"/>
      <c r="D23" s="74">
        <f t="shared" si="0"/>
        <v>0</v>
      </c>
      <c r="E23" s="75"/>
      <c r="F23" s="75"/>
      <c r="G23" s="75" t="s">
        <v>565</v>
      </c>
      <c r="H23" s="76">
        <v>18928</v>
      </c>
      <c r="I23" s="76"/>
      <c r="J23" s="77">
        <f t="shared" si="1"/>
        <v>18928</v>
      </c>
    </row>
    <row r="24" spans="1:10" ht="12.75">
      <c r="A24" s="67" t="s">
        <v>553</v>
      </c>
      <c r="B24" s="80"/>
      <c r="C24" s="73"/>
      <c r="D24" s="74">
        <f t="shared" si="0"/>
        <v>0</v>
      </c>
      <c r="E24" s="75"/>
      <c r="F24" s="75"/>
      <c r="G24" s="75" t="s">
        <v>566</v>
      </c>
      <c r="H24" s="76">
        <v>5111</v>
      </c>
      <c r="I24" s="76"/>
      <c r="J24" s="77">
        <f t="shared" si="1"/>
        <v>5111</v>
      </c>
    </row>
    <row r="25" spans="1:10" ht="12.75">
      <c r="A25" s="67"/>
      <c r="B25" s="80"/>
      <c r="C25" s="73"/>
      <c r="D25" s="74"/>
      <c r="E25" s="75"/>
      <c r="F25" s="75"/>
      <c r="G25" s="75" t="s">
        <v>534</v>
      </c>
      <c r="H25" s="76">
        <v>3697</v>
      </c>
      <c r="I25" s="76"/>
      <c r="J25" s="77">
        <f t="shared" si="1"/>
        <v>3697</v>
      </c>
    </row>
    <row r="26" spans="1:10" ht="12.75">
      <c r="A26" s="67"/>
      <c r="B26" s="73"/>
      <c r="C26" s="73"/>
      <c r="D26" s="74"/>
      <c r="E26" s="75"/>
      <c r="F26" s="75"/>
      <c r="G26" s="75"/>
      <c r="H26" s="76"/>
      <c r="I26" s="76"/>
      <c r="J26" s="77"/>
    </row>
    <row r="27" spans="1:10" ht="14.25" customHeight="1">
      <c r="A27" s="83" t="s">
        <v>567</v>
      </c>
      <c r="B27" s="84">
        <f>SUM(B21:B24)</f>
        <v>20000</v>
      </c>
      <c r="C27" s="84">
        <f>SUM(C21:C24)</f>
        <v>0</v>
      </c>
      <c r="D27" s="85">
        <f t="shared" si="0"/>
        <v>20000</v>
      </c>
      <c r="E27" s="75"/>
      <c r="F27" s="75"/>
      <c r="G27" s="86" t="s">
        <v>568</v>
      </c>
      <c r="H27" s="87">
        <f>SUM(H21:H25)</f>
        <v>29858</v>
      </c>
      <c r="I27" s="87">
        <f>SUM(I21:I24)</f>
        <v>0</v>
      </c>
      <c r="J27" s="88">
        <f t="shared" si="1"/>
        <v>29858</v>
      </c>
    </row>
    <row r="28" spans="1:10" ht="19.5" customHeight="1">
      <c r="A28" s="67"/>
      <c r="B28" s="73"/>
      <c r="C28" s="73"/>
      <c r="D28" s="74"/>
      <c r="E28" s="75"/>
      <c r="F28" s="75"/>
      <c r="G28" s="75"/>
      <c r="H28" s="93"/>
      <c r="I28" s="93"/>
      <c r="J28" s="77"/>
    </row>
    <row r="29" spans="1:10" ht="13.5" thickBot="1">
      <c r="A29" s="94" t="s">
        <v>569</v>
      </c>
      <c r="B29" s="95">
        <f>SUM(B17+B27)</f>
        <v>96393</v>
      </c>
      <c r="C29" s="95">
        <f>SUM(C17+C27)</f>
        <v>16220</v>
      </c>
      <c r="D29" s="96">
        <f t="shared" si="0"/>
        <v>112613</v>
      </c>
      <c r="E29" s="97"/>
      <c r="F29" s="97"/>
      <c r="G29" s="98" t="s">
        <v>570</v>
      </c>
      <c r="H29" s="99">
        <f>SUM(H17+H27)</f>
        <v>88817</v>
      </c>
      <c r="I29" s="99">
        <f>SUM(I17+I27)</f>
        <v>16016</v>
      </c>
      <c r="J29" s="100">
        <f t="shared" si="1"/>
        <v>104833</v>
      </c>
    </row>
    <row r="30" spans="1:9" ht="12.75">
      <c r="A30" s="46"/>
      <c r="B30" s="46"/>
      <c r="C30" s="46"/>
      <c r="D30" s="101"/>
      <c r="E30" s="46"/>
      <c r="F30" s="46"/>
      <c r="G30" s="46"/>
      <c r="H30" s="46"/>
      <c r="I30" s="46"/>
    </row>
  </sheetData>
  <sheetProtection/>
  <mergeCells count="6">
    <mergeCell ref="A2:J2"/>
    <mergeCell ref="A3:J3"/>
    <mergeCell ref="A4:D4"/>
    <mergeCell ref="G4:J4"/>
    <mergeCell ref="B5:D5"/>
    <mergeCell ref="H5:J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34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83.421875" style="0" customWidth="1"/>
    <col min="2" max="2" width="24.00390625" style="0" customWidth="1"/>
    <col min="3" max="3" width="26.7109375" style="0" customWidth="1"/>
    <col min="4" max="4" width="18.421875" style="0" customWidth="1"/>
  </cols>
  <sheetData>
    <row r="1" spans="1:4" ht="25.5" customHeight="1">
      <c r="A1" s="282" t="s">
        <v>520</v>
      </c>
      <c r="B1" s="283"/>
      <c r="C1" s="283"/>
      <c r="D1" s="283"/>
    </row>
    <row r="2" spans="1:4" ht="23.25" customHeight="1">
      <c r="A2" s="284" t="s">
        <v>483</v>
      </c>
      <c r="B2" s="285"/>
      <c r="C2" s="285"/>
      <c r="D2" s="285"/>
    </row>
    <row r="3" ht="15">
      <c r="A3" s="1"/>
    </row>
    <row r="4" ht="15">
      <c r="A4" s="1"/>
    </row>
    <row r="5" spans="1:4" ht="66" customHeight="1">
      <c r="A5" s="14" t="s">
        <v>482</v>
      </c>
      <c r="B5" s="15" t="s">
        <v>508</v>
      </c>
      <c r="C5" s="15" t="s">
        <v>522</v>
      </c>
      <c r="D5" s="20" t="s">
        <v>1</v>
      </c>
    </row>
    <row r="6" spans="1:4" ht="15" customHeight="1">
      <c r="A6" s="15" t="s">
        <v>455</v>
      </c>
      <c r="B6" s="16"/>
      <c r="C6" s="16"/>
      <c r="D6" s="12">
        <f>B6+C6</f>
        <v>0</v>
      </c>
    </row>
    <row r="7" spans="1:4" ht="15" customHeight="1">
      <c r="A7" s="15" t="s">
        <v>456</v>
      </c>
      <c r="B7" s="16"/>
      <c r="C7" s="16"/>
      <c r="D7" s="12">
        <f aca="true" t="shared" si="0" ref="D7:D32">B7+C7</f>
        <v>0</v>
      </c>
    </row>
    <row r="8" spans="1:4" ht="15" customHeight="1">
      <c r="A8" s="15" t="s">
        <v>457</v>
      </c>
      <c r="B8" s="16"/>
      <c r="C8" s="16"/>
      <c r="D8" s="12">
        <f t="shared" si="0"/>
        <v>0</v>
      </c>
    </row>
    <row r="9" spans="1:4" ht="15" customHeight="1">
      <c r="A9" s="15" t="s">
        <v>458</v>
      </c>
      <c r="B9" s="16"/>
      <c r="C9" s="16"/>
      <c r="D9" s="12">
        <f t="shared" si="0"/>
        <v>0</v>
      </c>
    </row>
    <row r="10" spans="1:4" ht="15" customHeight="1">
      <c r="A10" s="14" t="s">
        <v>477</v>
      </c>
      <c r="B10" s="16">
        <f>SUM(B6:B9)</f>
        <v>0</v>
      </c>
      <c r="C10" s="16">
        <f>SUM(C6:C9)</f>
        <v>0</v>
      </c>
      <c r="D10" s="12">
        <f t="shared" si="0"/>
        <v>0</v>
      </c>
    </row>
    <row r="11" spans="1:4" ht="15" customHeight="1">
      <c r="A11" s="15" t="s">
        <v>459</v>
      </c>
      <c r="B11" s="16"/>
      <c r="C11" s="16"/>
      <c r="D11" s="12">
        <f t="shared" si="0"/>
        <v>0</v>
      </c>
    </row>
    <row r="12" spans="1:4" ht="15" customHeight="1">
      <c r="A12" s="15" t="s">
        <v>460</v>
      </c>
      <c r="B12" s="16"/>
      <c r="C12" s="16"/>
      <c r="D12" s="12">
        <f t="shared" si="0"/>
        <v>0</v>
      </c>
    </row>
    <row r="13" spans="1:4" ht="15" customHeight="1">
      <c r="A13" s="15" t="s">
        <v>461</v>
      </c>
      <c r="B13" s="16"/>
      <c r="C13" s="16"/>
      <c r="D13" s="12">
        <f t="shared" si="0"/>
        <v>0</v>
      </c>
    </row>
    <row r="14" spans="1:4" ht="15" customHeight="1">
      <c r="A14" s="15" t="s">
        <v>462</v>
      </c>
      <c r="B14" s="16"/>
      <c r="C14" s="16">
        <v>1</v>
      </c>
      <c r="D14" s="12">
        <f t="shared" si="0"/>
        <v>1</v>
      </c>
    </row>
    <row r="15" spans="1:4" ht="15" customHeight="1">
      <c r="A15" s="15" t="s">
        <v>463</v>
      </c>
      <c r="B15" s="16"/>
      <c r="C15" s="16">
        <v>1</v>
      </c>
      <c r="D15" s="12">
        <f t="shared" si="0"/>
        <v>1</v>
      </c>
    </row>
    <row r="16" spans="1:4" ht="15" customHeight="1">
      <c r="A16" s="15" t="s">
        <v>464</v>
      </c>
      <c r="B16" s="16">
        <v>1</v>
      </c>
      <c r="C16" s="16">
        <v>4</v>
      </c>
      <c r="D16" s="12">
        <f t="shared" si="0"/>
        <v>5</v>
      </c>
    </row>
    <row r="17" spans="1:4" ht="15" customHeight="1">
      <c r="A17" s="15" t="s">
        <v>465</v>
      </c>
      <c r="B17" s="16"/>
      <c r="C17" s="16"/>
      <c r="D17" s="12">
        <f t="shared" si="0"/>
        <v>0</v>
      </c>
    </row>
    <row r="18" spans="1:4" ht="15" customHeight="1">
      <c r="A18" s="14" t="s">
        <v>478</v>
      </c>
      <c r="B18" s="16">
        <f>SUM(B11:B17)</f>
        <v>1</v>
      </c>
      <c r="C18" s="16">
        <f>SUM(C11:C17)</f>
        <v>6</v>
      </c>
      <c r="D18" s="12">
        <f t="shared" si="0"/>
        <v>7</v>
      </c>
    </row>
    <row r="19" spans="1:4" ht="15" customHeight="1">
      <c r="A19" s="15" t="s">
        <v>466</v>
      </c>
      <c r="B19" s="16">
        <v>3</v>
      </c>
      <c r="C19" s="16"/>
      <c r="D19" s="12">
        <f t="shared" si="0"/>
        <v>3</v>
      </c>
    </row>
    <row r="20" spans="1:4" ht="15" customHeight="1">
      <c r="A20" s="15" t="s">
        <v>467</v>
      </c>
      <c r="B20" s="16"/>
      <c r="C20" s="16"/>
      <c r="D20" s="12">
        <f t="shared" si="0"/>
        <v>0</v>
      </c>
    </row>
    <row r="21" spans="1:4" ht="15" customHeight="1">
      <c r="A21" s="15" t="s">
        <v>468</v>
      </c>
      <c r="B21" s="16"/>
      <c r="C21" s="16"/>
      <c r="D21" s="12">
        <f t="shared" si="0"/>
        <v>0</v>
      </c>
    </row>
    <row r="22" spans="1:4" ht="15" customHeight="1">
      <c r="A22" s="14" t="s">
        <v>479</v>
      </c>
      <c r="B22" s="16">
        <f>SUM(B19:B21)</f>
        <v>3</v>
      </c>
      <c r="C22" s="16">
        <f>SUM(C19:C21)</f>
        <v>0</v>
      </c>
      <c r="D22" s="12">
        <f t="shared" si="0"/>
        <v>3</v>
      </c>
    </row>
    <row r="23" spans="1:4" ht="15" customHeight="1">
      <c r="A23" s="15" t="s">
        <v>469</v>
      </c>
      <c r="B23" s="16">
        <v>1</v>
      </c>
      <c r="C23" s="16"/>
      <c r="D23" s="12">
        <f t="shared" si="0"/>
        <v>1</v>
      </c>
    </row>
    <row r="24" spans="1:4" ht="15" customHeight="1">
      <c r="A24" s="15" t="s">
        <v>470</v>
      </c>
      <c r="B24" s="16"/>
      <c r="C24" s="16"/>
      <c r="D24" s="12">
        <f t="shared" si="0"/>
        <v>0</v>
      </c>
    </row>
    <row r="25" spans="1:4" ht="15" customHeight="1">
      <c r="A25" s="15" t="s">
        <v>471</v>
      </c>
      <c r="B25" s="16"/>
      <c r="C25" s="16"/>
      <c r="D25" s="12">
        <f t="shared" si="0"/>
        <v>0</v>
      </c>
    </row>
    <row r="26" spans="1:4" ht="15" customHeight="1">
      <c r="A26" s="14" t="s">
        <v>480</v>
      </c>
      <c r="B26" s="16">
        <f>SUM(B23:B25)</f>
        <v>1</v>
      </c>
      <c r="C26" s="16">
        <f>SUM(C23:C25)</f>
        <v>0</v>
      </c>
      <c r="D26" s="12">
        <f t="shared" si="0"/>
        <v>1</v>
      </c>
    </row>
    <row r="27" spans="1:4" ht="37.5" customHeight="1">
      <c r="A27" s="14" t="s">
        <v>481</v>
      </c>
      <c r="B27" s="158">
        <f>B10+B18+B22+B26</f>
        <v>5</v>
      </c>
      <c r="C27" s="158">
        <f>C10+C18+C22+C26</f>
        <v>6</v>
      </c>
      <c r="D27" s="159">
        <f t="shared" si="0"/>
        <v>11</v>
      </c>
    </row>
    <row r="28" spans="1:4" ht="15" customHeight="1">
      <c r="A28" s="15" t="s">
        <v>472</v>
      </c>
      <c r="B28" s="16"/>
      <c r="C28" s="16"/>
      <c r="D28" s="12">
        <f t="shared" si="0"/>
        <v>0</v>
      </c>
    </row>
    <row r="29" spans="1:4" ht="15" customHeight="1">
      <c r="A29" s="15" t="s">
        <v>473</v>
      </c>
      <c r="B29" s="16"/>
      <c r="C29" s="16"/>
      <c r="D29" s="12">
        <f t="shared" si="0"/>
        <v>0</v>
      </c>
    </row>
    <row r="30" spans="1:4" ht="15" customHeight="1">
      <c r="A30" s="15" t="s">
        <v>474</v>
      </c>
      <c r="B30" s="16"/>
      <c r="C30" s="16"/>
      <c r="D30" s="12">
        <f t="shared" si="0"/>
        <v>0</v>
      </c>
    </row>
    <row r="31" spans="1:4" ht="15" customHeight="1">
      <c r="A31" s="15" t="s">
        <v>475</v>
      </c>
      <c r="B31" s="16"/>
      <c r="C31" s="16"/>
      <c r="D31" s="12">
        <f t="shared" si="0"/>
        <v>0</v>
      </c>
    </row>
    <row r="32" spans="1:4" ht="28.5" customHeight="1">
      <c r="A32" s="14" t="s">
        <v>476</v>
      </c>
      <c r="B32" s="16"/>
      <c r="C32" s="16"/>
      <c r="D32" s="12">
        <f t="shared" si="0"/>
        <v>0</v>
      </c>
    </row>
    <row r="33" spans="1:3" ht="15">
      <c r="A33" s="279"/>
      <c r="B33" s="280"/>
      <c r="C33" s="280"/>
    </row>
    <row r="34" spans="1:3" ht="15">
      <c r="A34" s="281"/>
      <c r="B34" s="280"/>
      <c r="C34" s="280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59"/>
  <sheetViews>
    <sheetView view="pageLayout" workbookViewId="0" topLeftCell="A1">
      <selection activeCell="K7" sqref="K7"/>
    </sheetView>
  </sheetViews>
  <sheetFormatPr defaultColWidth="7.8515625" defaultRowHeight="15"/>
  <cols>
    <col min="1" max="1" width="1.8515625" style="28" customWidth="1"/>
    <col min="2" max="2" width="3.421875" style="28" customWidth="1"/>
    <col min="3" max="3" width="3.421875" style="29" customWidth="1"/>
    <col min="4" max="5" width="3.57421875" style="28" customWidth="1"/>
    <col min="6" max="6" width="44.57421875" style="28" customWidth="1"/>
    <col min="7" max="7" width="9.421875" style="30" hidden="1" customWidth="1"/>
    <col min="8" max="8" width="7.8515625" style="28" customWidth="1"/>
    <col min="9" max="9" width="0" style="208" hidden="1" customWidth="1"/>
    <col min="10" max="16384" width="7.8515625" style="28" customWidth="1"/>
  </cols>
  <sheetData>
    <row r="1" ht="12.75" customHeight="1"/>
    <row r="2" spans="2:7" ht="12.75" customHeight="1">
      <c r="B2" s="288" t="s">
        <v>523</v>
      </c>
      <c r="C2" s="288"/>
      <c r="D2" s="288"/>
      <c r="E2" s="288"/>
      <c r="F2" s="288"/>
      <c r="G2" s="288"/>
    </row>
    <row r="3" spans="2:7" ht="12.75" customHeight="1">
      <c r="B3" s="31"/>
      <c r="C3" s="31"/>
      <c r="D3" s="31"/>
      <c r="E3" s="31"/>
      <c r="F3" s="31"/>
      <c r="G3" s="31"/>
    </row>
    <row r="4" spans="2:7" ht="12.75" customHeight="1">
      <c r="B4" s="31"/>
      <c r="C4" s="31"/>
      <c r="D4" s="31"/>
      <c r="E4" s="31"/>
      <c r="F4" s="31"/>
      <c r="G4" s="31"/>
    </row>
    <row r="5" spans="2:7" ht="12.75" customHeight="1">
      <c r="B5" s="31"/>
      <c r="C5" s="31"/>
      <c r="D5" s="31"/>
      <c r="E5" s="31"/>
      <c r="F5" s="31"/>
      <c r="G5" s="32"/>
    </row>
    <row r="6" spans="2:9" ht="12.75" customHeight="1">
      <c r="B6" s="289" t="s">
        <v>524</v>
      </c>
      <c r="C6" s="290"/>
      <c r="D6" s="290"/>
      <c r="E6" s="290"/>
      <c r="F6" s="290"/>
      <c r="G6" s="291"/>
      <c r="H6" s="191"/>
      <c r="I6" s="209"/>
    </row>
    <row r="7" spans="2:9" ht="27.75" customHeight="1">
      <c r="B7" s="187"/>
      <c r="C7" s="186"/>
      <c r="D7" s="186"/>
      <c r="E7" s="186"/>
      <c r="F7" s="185"/>
      <c r="G7" s="198" t="s">
        <v>645</v>
      </c>
      <c r="H7" s="199"/>
      <c r="I7" s="210" t="s">
        <v>644</v>
      </c>
    </row>
    <row r="8" spans="2:9" s="36" customFormat="1" ht="12.75" customHeight="1">
      <c r="B8" s="33"/>
      <c r="C8" s="34"/>
      <c r="D8" s="35" t="s">
        <v>525</v>
      </c>
      <c r="E8" s="35"/>
      <c r="F8" s="188"/>
      <c r="G8" s="109"/>
      <c r="H8" s="190"/>
      <c r="I8" s="211"/>
    </row>
    <row r="9" spans="2:9" s="36" customFormat="1" ht="12.75" customHeight="1">
      <c r="B9" s="33"/>
      <c r="C9" s="34"/>
      <c r="D9" s="35"/>
      <c r="E9" s="292" t="s">
        <v>609</v>
      </c>
      <c r="F9" s="293"/>
      <c r="G9" s="109">
        <f>G11+G10</f>
        <v>178</v>
      </c>
      <c r="H9" s="109">
        <f>H11+H10</f>
        <v>115</v>
      </c>
      <c r="I9" s="211">
        <f>H9/G9*100</f>
        <v>64.60674157303372</v>
      </c>
    </row>
    <row r="10" spans="2:9" s="36" customFormat="1" ht="12.75" customHeight="1">
      <c r="B10" s="33"/>
      <c r="C10" s="34"/>
      <c r="D10" s="35"/>
      <c r="E10" s="218"/>
      <c r="F10" s="219" t="s">
        <v>649</v>
      </c>
      <c r="G10" s="74"/>
      <c r="H10" s="74">
        <v>115</v>
      </c>
      <c r="I10" s="212"/>
    </row>
    <row r="11" spans="2:9" s="36" customFormat="1" ht="12.75" customHeight="1">
      <c r="B11" s="33"/>
      <c r="C11" s="34"/>
      <c r="D11" s="35"/>
      <c r="E11" s="37"/>
      <c r="F11" s="189" t="s">
        <v>610</v>
      </c>
      <c r="G11" s="74">
        <v>178</v>
      </c>
      <c r="H11" s="190"/>
      <c r="I11" s="212">
        <f aca="true" t="shared" si="0" ref="I11:I31">H11/G11*100</f>
        <v>0</v>
      </c>
    </row>
    <row r="12" spans="2:9" ht="12.75" customHeight="1">
      <c r="B12" s="38"/>
      <c r="C12" s="39"/>
      <c r="D12" s="40"/>
      <c r="E12" s="163" t="s">
        <v>611</v>
      </c>
      <c r="F12" s="162"/>
      <c r="G12" s="109">
        <f>SUM(G13:G16)</f>
        <v>207</v>
      </c>
      <c r="H12" s="109">
        <f>SUM(H13:H16)</f>
        <v>471</v>
      </c>
      <c r="I12" s="211">
        <f>H12/G12*100</f>
        <v>227.53623188405797</v>
      </c>
    </row>
    <row r="13" spans="2:9" ht="12.75" customHeight="1">
      <c r="B13" s="38"/>
      <c r="C13" s="39"/>
      <c r="D13" s="40"/>
      <c r="E13" s="163"/>
      <c r="F13" s="162" t="s">
        <v>650</v>
      </c>
      <c r="G13" s="74"/>
      <c r="H13" s="74">
        <v>198</v>
      </c>
      <c r="I13" s="212"/>
    </row>
    <row r="14" spans="2:9" ht="12.75" customHeight="1">
      <c r="B14" s="38"/>
      <c r="C14" s="39"/>
      <c r="D14" s="40"/>
      <c r="E14" s="163"/>
      <c r="F14" s="162" t="s">
        <v>653</v>
      </c>
      <c r="G14" s="74"/>
      <c r="H14" s="74">
        <v>48</v>
      </c>
      <c r="I14" s="212"/>
    </row>
    <row r="15" spans="2:9" ht="12.75" customHeight="1">
      <c r="B15" s="38"/>
      <c r="C15" s="39"/>
      <c r="D15" s="40"/>
      <c r="E15" s="163"/>
      <c r="F15" s="162" t="s">
        <v>652</v>
      </c>
      <c r="G15" s="74"/>
      <c r="H15" s="74">
        <v>16</v>
      </c>
      <c r="I15" s="212"/>
    </row>
    <row r="16" spans="2:9" ht="12.75" customHeight="1">
      <c r="B16" s="38"/>
      <c r="C16" s="40"/>
      <c r="D16" s="40"/>
      <c r="E16" s="40"/>
      <c r="F16" s="162" t="s">
        <v>612</v>
      </c>
      <c r="G16" s="74">
        <v>207</v>
      </c>
      <c r="H16" s="75">
        <v>209</v>
      </c>
      <c r="I16" s="212">
        <f t="shared" si="0"/>
        <v>100.96618357487924</v>
      </c>
    </row>
    <row r="17" spans="2:9" ht="12.75" customHeight="1">
      <c r="B17" s="43"/>
      <c r="C17" s="44"/>
      <c r="D17" s="45"/>
      <c r="E17" s="41" t="s">
        <v>613</v>
      </c>
      <c r="F17" s="46"/>
      <c r="G17" s="109">
        <f>SUM(G18:G25)</f>
        <v>5889</v>
      </c>
      <c r="H17" s="109">
        <f>SUM(H18:H25)</f>
        <v>1536</v>
      </c>
      <c r="I17" s="211">
        <f t="shared" si="0"/>
        <v>26.0825267447784</v>
      </c>
    </row>
    <row r="18" spans="2:9" ht="12.75" customHeight="1">
      <c r="B18" s="43"/>
      <c r="C18" s="44"/>
      <c r="D18" s="45"/>
      <c r="E18" s="164"/>
      <c r="F18" s="46" t="s">
        <v>651</v>
      </c>
      <c r="G18" s="74"/>
      <c r="H18" s="74">
        <v>67</v>
      </c>
      <c r="I18" s="212"/>
    </row>
    <row r="19" spans="2:9" ht="12.75" customHeight="1">
      <c r="B19" s="43"/>
      <c r="C19" s="44"/>
      <c r="D19" s="45"/>
      <c r="E19" s="164"/>
      <c r="F19" s="46" t="s">
        <v>614</v>
      </c>
      <c r="G19" s="74">
        <v>201</v>
      </c>
      <c r="H19" s="75">
        <v>340</v>
      </c>
      <c r="I19" s="212">
        <f t="shared" si="0"/>
        <v>169.1542288557214</v>
      </c>
    </row>
    <row r="20" spans="2:9" ht="12.75" customHeight="1">
      <c r="B20" s="43"/>
      <c r="C20" s="44"/>
      <c r="D20" s="45"/>
      <c r="E20" s="164"/>
      <c r="F20" s="46" t="s">
        <v>648</v>
      </c>
      <c r="G20" s="74"/>
      <c r="H20" s="75">
        <v>113</v>
      </c>
      <c r="I20" s="212"/>
    </row>
    <row r="21" spans="2:9" ht="12.75" customHeight="1">
      <c r="B21" s="43"/>
      <c r="C21" s="44"/>
      <c r="D21" s="45"/>
      <c r="E21" s="164"/>
      <c r="F21" s="46" t="s">
        <v>615</v>
      </c>
      <c r="G21" s="74">
        <v>1588</v>
      </c>
      <c r="H21" s="75">
        <v>1016</v>
      </c>
      <c r="I21" s="212">
        <f t="shared" si="0"/>
        <v>63.97984886649874</v>
      </c>
    </row>
    <row r="22" spans="2:9" ht="12.75" customHeight="1">
      <c r="B22" s="43"/>
      <c r="C22" s="44"/>
      <c r="D22" s="45"/>
      <c r="E22" s="164"/>
      <c r="F22" s="46" t="s">
        <v>617</v>
      </c>
      <c r="G22" s="74">
        <v>1100</v>
      </c>
      <c r="H22" s="75"/>
      <c r="I22" s="212">
        <f t="shared" si="0"/>
        <v>0</v>
      </c>
    </row>
    <row r="23" spans="2:9" ht="12.75" customHeight="1">
      <c r="B23" s="43"/>
      <c r="C23" s="44"/>
      <c r="D23" s="45"/>
      <c r="E23" s="164"/>
      <c r="F23" s="46" t="s">
        <v>618</v>
      </c>
      <c r="G23" s="74">
        <v>400</v>
      </c>
      <c r="H23" s="75"/>
      <c r="I23" s="212">
        <f t="shared" si="0"/>
        <v>0</v>
      </c>
    </row>
    <row r="24" spans="2:9" ht="12.75" customHeight="1">
      <c r="B24" s="43"/>
      <c r="C24" s="44"/>
      <c r="D24" s="45"/>
      <c r="E24" s="47"/>
      <c r="F24" s="46" t="s">
        <v>616</v>
      </c>
      <c r="G24" s="74">
        <v>600</v>
      </c>
      <c r="H24" s="75"/>
      <c r="I24" s="212">
        <f t="shared" si="0"/>
        <v>0</v>
      </c>
    </row>
    <row r="25" spans="2:9" ht="12.75" customHeight="1">
      <c r="B25" s="43"/>
      <c r="C25" s="44"/>
      <c r="D25" s="45"/>
      <c r="E25" s="47"/>
      <c r="F25" s="46" t="s">
        <v>619</v>
      </c>
      <c r="G25" s="74">
        <v>2000</v>
      </c>
      <c r="H25" s="75"/>
      <c r="I25" s="212">
        <f t="shared" si="0"/>
        <v>0</v>
      </c>
    </row>
    <row r="26" spans="2:9" ht="12.75" customHeight="1">
      <c r="B26" s="43"/>
      <c r="C26" s="44"/>
      <c r="D26" s="45"/>
      <c r="E26" s="294" t="s">
        <v>620</v>
      </c>
      <c r="F26" s="295"/>
      <c r="G26" s="109">
        <f>G27+G28+G29</f>
        <v>2051</v>
      </c>
      <c r="H26" s="109">
        <f>H27+H28+H29</f>
        <v>0</v>
      </c>
      <c r="I26" s="211">
        <f t="shared" si="0"/>
        <v>0</v>
      </c>
    </row>
    <row r="27" spans="2:9" ht="12.75" customHeight="1">
      <c r="B27" s="43"/>
      <c r="C27" s="44"/>
      <c r="D27" s="45"/>
      <c r="E27" s="152"/>
      <c r="F27" s="165" t="s">
        <v>621</v>
      </c>
      <c r="G27" s="74">
        <v>201</v>
      </c>
      <c r="H27" s="75"/>
      <c r="I27" s="212">
        <f t="shared" si="0"/>
        <v>0</v>
      </c>
    </row>
    <row r="28" spans="2:9" ht="12.75" customHeight="1">
      <c r="B28" s="43"/>
      <c r="C28" s="44"/>
      <c r="D28" s="45"/>
      <c r="E28" s="41"/>
      <c r="F28" s="28" t="s">
        <v>622</v>
      </c>
      <c r="G28" s="74">
        <v>1350</v>
      </c>
      <c r="H28" s="75"/>
      <c r="I28" s="212">
        <f t="shared" si="0"/>
        <v>0</v>
      </c>
    </row>
    <row r="29" spans="2:9" ht="12.75" customHeight="1">
      <c r="B29" s="171"/>
      <c r="C29" s="172"/>
      <c r="D29" s="45"/>
      <c r="E29" s="41"/>
      <c r="F29" s="28" t="s">
        <v>641</v>
      </c>
      <c r="G29" s="74">
        <v>500</v>
      </c>
      <c r="H29" s="75"/>
      <c r="I29" s="212">
        <f t="shared" si="0"/>
        <v>0</v>
      </c>
    </row>
    <row r="30" spans="2:9" ht="12.75" customHeight="1">
      <c r="B30" s="171"/>
      <c r="C30" s="172"/>
      <c r="D30" s="45"/>
      <c r="E30" s="48" t="s">
        <v>526</v>
      </c>
      <c r="G30" s="109">
        <f>SUM(G31)</f>
        <v>3500</v>
      </c>
      <c r="H30" s="109">
        <f>SUM(H31)</f>
        <v>0</v>
      </c>
      <c r="I30" s="211">
        <f t="shared" si="0"/>
        <v>0</v>
      </c>
    </row>
    <row r="31" spans="2:9" ht="12.75" customHeight="1">
      <c r="B31" s="171"/>
      <c r="C31" s="172"/>
      <c r="D31" s="45"/>
      <c r="E31" s="173"/>
      <c r="F31" s="162" t="s">
        <v>599</v>
      </c>
      <c r="G31" s="74">
        <v>3500</v>
      </c>
      <c r="H31" s="75"/>
      <c r="I31" s="212">
        <f t="shared" si="0"/>
        <v>0</v>
      </c>
    </row>
    <row r="32" spans="2:9" ht="12.75" customHeight="1">
      <c r="B32" s="201" t="s">
        <v>527</v>
      </c>
      <c r="C32" s="202"/>
      <c r="D32" s="203"/>
      <c r="E32" s="203"/>
      <c r="F32" s="204"/>
      <c r="G32" s="205">
        <f>G9+G17+G26+G12+G30</f>
        <v>11825</v>
      </c>
      <c r="H32" s="205">
        <f>H9+H17+H26+H12+H30</f>
        <v>2122</v>
      </c>
      <c r="I32" s="213">
        <f>H32/G32*100</f>
        <v>17.945031712473572</v>
      </c>
    </row>
    <row r="33" ht="12.75" customHeight="1"/>
    <row r="34" ht="12.75" customHeight="1"/>
    <row r="35" spans="2:7" ht="12.75" customHeight="1">
      <c r="B35" s="31"/>
      <c r="C35" s="31"/>
      <c r="D35" s="31"/>
      <c r="E35" s="31"/>
      <c r="F35" s="31"/>
      <c r="G35" s="32"/>
    </row>
    <row r="36" spans="2:9" ht="12.75" customHeight="1">
      <c r="B36" s="296" t="s">
        <v>528</v>
      </c>
      <c r="C36" s="297"/>
      <c r="D36" s="297"/>
      <c r="E36" s="297"/>
      <c r="F36" s="297"/>
      <c r="G36" s="298"/>
      <c r="H36" s="197"/>
      <c r="I36" s="214"/>
    </row>
    <row r="37" spans="2:9" ht="23.25" customHeight="1">
      <c r="B37" s="193"/>
      <c r="C37" s="194"/>
      <c r="D37" s="194"/>
      <c r="E37" s="194"/>
      <c r="F37" s="194"/>
      <c r="G37" s="200" t="s">
        <v>646</v>
      </c>
      <c r="H37" s="199"/>
      <c r="I37" s="210" t="s">
        <v>644</v>
      </c>
    </row>
    <row r="38" spans="2:9" ht="12.75" customHeight="1">
      <c r="B38" s="33"/>
      <c r="C38" s="192"/>
      <c r="D38" s="35" t="s">
        <v>525</v>
      </c>
      <c r="E38" s="35"/>
      <c r="F38" s="188"/>
      <c r="G38" s="109"/>
      <c r="H38" s="75"/>
      <c r="I38" s="212"/>
    </row>
    <row r="39" spans="2:9" ht="12.75" customHeight="1">
      <c r="B39" s="49"/>
      <c r="C39" s="44"/>
      <c r="D39" s="39"/>
      <c r="E39" s="48" t="s">
        <v>529</v>
      </c>
      <c r="F39" s="163"/>
      <c r="G39" s="109">
        <f>SUM(G40:G40)</f>
        <v>8000</v>
      </c>
      <c r="H39" s="109">
        <f>SUM(H40:H40)</f>
        <v>1754</v>
      </c>
      <c r="I39" s="211">
        <f>H39/G39*100</f>
        <v>21.925</v>
      </c>
    </row>
    <row r="40" spans="2:9" ht="12.75" customHeight="1">
      <c r="B40" s="49"/>
      <c r="C40" s="44"/>
      <c r="D40" s="40"/>
      <c r="E40" s="42"/>
      <c r="F40" s="162" t="s">
        <v>530</v>
      </c>
      <c r="G40" s="74">
        <v>8000</v>
      </c>
      <c r="H40" s="75">
        <v>1754</v>
      </c>
      <c r="I40" s="212">
        <f aca="true" t="shared" si="1" ref="I40:I54">H40/G40*100</f>
        <v>21.925</v>
      </c>
    </row>
    <row r="41" spans="2:9" ht="12.75" customHeight="1">
      <c r="B41" s="49"/>
      <c r="C41" s="44"/>
      <c r="D41" s="40"/>
      <c r="E41" s="48" t="s">
        <v>531</v>
      </c>
      <c r="F41" s="162"/>
      <c r="G41" s="109">
        <f>G42</f>
        <v>8000</v>
      </c>
      <c r="H41" s="109">
        <f>H42</f>
        <v>1340</v>
      </c>
      <c r="I41" s="211">
        <f t="shared" si="1"/>
        <v>16.75</v>
      </c>
    </row>
    <row r="42" spans="2:9" ht="12.75" customHeight="1">
      <c r="B42" s="49"/>
      <c r="C42" s="44"/>
      <c r="D42" s="40"/>
      <c r="E42" s="42"/>
      <c r="F42" s="162" t="s">
        <v>532</v>
      </c>
      <c r="G42" s="74">
        <v>8000</v>
      </c>
      <c r="H42" s="75">
        <v>1340</v>
      </c>
      <c r="I42" s="212">
        <f t="shared" si="1"/>
        <v>16.75</v>
      </c>
    </row>
    <row r="43" spans="2:9" ht="12.75" customHeight="1">
      <c r="B43" s="49"/>
      <c r="C43" s="44"/>
      <c r="D43" s="40"/>
      <c r="E43" s="286" t="s">
        <v>600</v>
      </c>
      <c r="F43" s="287"/>
      <c r="G43" s="109">
        <f>SUM(G44:G47)</f>
        <v>28500</v>
      </c>
      <c r="H43" s="109">
        <f>SUM(H44:H47)</f>
        <v>20945</v>
      </c>
      <c r="I43" s="211">
        <f t="shared" si="1"/>
        <v>73.49122807017544</v>
      </c>
    </row>
    <row r="44" spans="2:9" ht="12.75" customHeight="1">
      <c r="B44" s="49"/>
      <c r="C44" s="44"/>
      <c r="D44" s="40"/>
      <c r="E44" s="151"/>
      <c r="F44" s="195" t="s">
        <v>601</v>
      </c>
      <c r="G44" s="74">
        <v>1000</v>
      </c>
      <c r="H44" s="75"/>
      <c r="I44" s="212">
        <f t="shared" si="1"/>
        <v>0</v>
      </c>
    </row>
    <row r="45" spans="2:9" ht="12.75" customHeight="1">
      <c r="B45" s="49"/>
      <c r="C45" s="44"/>
      <c r="D45" s="40"/>
      <c r="E45" s="151"/>
      <c r="F45" s="195" t="s">
        <v>602</v>
      </c>
      <c r="G45" s="74">
        <v>13000</v>
      </c>
      <c r="H45" s="75">
        <v>14500</v>
      </c>
      <c r="I45" s="212">
        <f t="shared" si="1"/>
        <v>111.53846153846155</v>
      </c>
    </row>
    <row r="46" spans="2:9" ht="12.75" customHeight="1">
      <c r="B46" s="49"/>
      <c r="C46" s="44"/>
      <c r="D46" s="40"/>
      <c r="E46" s="151"/>
      <c r="F46" s="195" t="s">
        <v>604</v>
      </c>
      <c r="G46" s="74">
        <v>3500</v>
      </c>
      <c r="H46" s="75"/>
      <c r="I46" s="212">
        <f t="shared" si="1"/>
        <v>0</v>
      </c>
    </row>
    <row r="47" spans="2:9" ht="12.75" customHeight="1">
      <c r="B47" s="49"/>
      <c r="C47" s="44"/>
      <c r="D47" s="40"/>
      <c r="E47" s="42"/>
      <c r="F47" s="162" t="s">
        <v>603</v>
      </c>
      <c r="G47" s="74">
        <v>11000</v>
      </c>
      <c r="H47" s="75">
        <v>6445</v>
      </c>
      <c r="I47" s="212">
        <f t="shared" si="1"/>
        <v>58.59090909090909</v>
      </c>
    </row>
    <row r="48" spans="2:9" ht="12.75" customHeight="1">
      <c r="B48" s="49"/>
      <c r="C48" s="44"/>
      <c r="D48" s="40"/>
      <c r="E48" s="163" t="s">
        <v>611</v>
      </c>
      <c r="F48" s="196"/>
      <c r="G48" s="109">
        <f>G49</f>
        <v>991</v>
      </c>
      <c r="H48" s="109">
        <f>H49</f>
        <v>0</v>
      </c>
      <c r="I48" s="211">
        <f t="shared" si="1"/>
        <v>0</v>
      </c>
    </row>
    <row r="49" spans="2:9" ht="12.75" customHeight="1">
      <c r="B49" s="49"/>
      <c r="C49" s="44"/>
      <c r="D49" s="40"/>
      <c r="E49" s="162"/>
      <c r="F49" s="196" t="s">
        <v>608</v>
      </c>
      <c r="G49" s="74">
        <v>991</v>
      </c>
      <c r="H49" s="75"/>
      <c r="I49" s="212">
        <f t="shared" si="1"/>
        <v>0</v>
      </c>
    </row>
    <row r="50" spans="2:9" ht="12.75" customHeight="1">
      <c r="B50" s="49"/>
      <c r="C50" s="44"/>
      <c r="D50" s="40"/>
      <c r="E50" s="286" t="s">
        <v>605</v>
      </c>
      <c r="F50" s="287"/>
      <c r="G50" s="109">
        <f>G51+G52</f>
        <v>3000</v>
      </c>
      <c r="H50" s="109">
        <f>H51+H52</f>
        <v>0</v>
      </c>
      <c r="I50" s="211">
        <f t="shared" si="1"/>
        <v>0</v>
      </c>
    </row>
    <row r="51" spans="2:9" ht="12.75" customHeight="1">
      <c r="B51" s="49"/>
      <c r="C51" s="44"/>
      <c r="D51" s="40"/>
      <c r="E51" s="151"/>
      <c r="F51" s="195" t="s">
        <v>606</v>
      </c>
      <c r="G51" s="74">
        <v>1000</v>
      </c>
      <c r="H51" s="75"/>
      <c r="I51" s="212">
        <f t="shared" si="1"/>
        <v>0</v>
      </c>
    </row>
    <row r="52" spans="2:9" ht="12.75" customHeight="1">
      <c r="B52" s="49"/>
      <c r="C52" s="44"/>
      <c r="D52" s="40"/>
      <c r="E52" s="42"/>
      <c r="F52" s="162" t="s">
        <v>607</v>
      </c>
      <c r="G52" s="74">
        <v>2000</v>
      </c>
      <c r="H52" s="75"/>
      <c r="I52" s="212">
        <f t="shared" si="1"/>
        <v>0</v>
      </c>
    </row>
    <row r="53" spans="2:9" ht="12.75" customHeight="1">
      <c r="B53" s="49"/>
      <c r="C53" s="44"/>
      <c r="D53" s="48" t="s">
        <v>526</v>
      </c>
      <c r="F53" s="162"/>
      <c r="G53" s="109">
        <f>SUM(G54:G56)</f>
        <v>76</v>
      </c>
      <c r="H53" s="109">
        <f>SUM(H54:H56)</f>
        <v>0</v>
      </c>
      <c r="I53" s="211">
        <f t="shared" si="1"/>
        <v>0</v>
      </c>
    </row>
    <row r="54" spans="2:9" ht="12.75" customHeight="1">
      <c r="B54" s="49"/>
      <c r="C54" s="44"/>
      <c r="D54" s="40"/>
      <c r="E54" s="42"/>
      <c r="F54" s="162" t="s">
        <v>598</v>
      </c>
      <c r="G54" s="74">
        <v>76</v>
      </c>
      <c r="H54" s="75"/>
      <c r="I54" s="212">
        <f t="shared" si="1"/>
        <v>0</v>
      </c>
    </row>
    <row r="55" spans="2:9" ht="12.75" customHeight="1">
      <c r="B55" s="49"/>
      <c r="C55" s="44"/>
      <c r="D55" s="40"/>
      <c r="E55" s="42"/>
      <c r="F55" s="162" t="s">
        <v>599</v>
      </c>
      <c r="G55" s="74"/>
      <c r="H55" s="75"/>
      <c r="I55" s="212"/>
    </row>
    <row r="56" spans="2:9" ht="12.75" customHeight="1">
      <c r="B56" s="49"/>
      <c r="C56" s="44"/>
      <c r="D56" s="40"/>
      <c r="E56" s="42"/>
      <c r="F56" s="162"/>
      <c r="G56" s="74"/>
      <c r="H56" s="75"/>
      <c r="I56" s="212"/>
    </row>
    <row r="57" spans="2:9" ht="12.75" customHeight="1">
      <c r="B57" s="201" t="s">
        <v>533</v>
      </c>
      <c r="C57" s="202"/>
      <c r="D57" s="203"/>
      <c r="E57" s="203"/>
      <c r="F57" s="204"/>
      <c r="G57" s="206">
        <f>G39+G41+G43+G53+G50+G48</f>
        <v>48567</v>
      </c>
      <c r="H57" s="206">
        <f>H39+H41+H43+H53+H50+H48</f>
        <v>24039</v>
      </c>
      <c r="I57" s="215">
        <f>H57/G57*100</f>
        <v>49.496571746247454</v>
      </c>
    </row>
    <row r="58" ht="12.75" customHeight="1"/>
    <row r="59" spans="2:9" ht="12.75" customHeight="1">
      <c r="B59" s="50" t="s">
        <v>534</v>
      </c>
      <c r="C59" s="51"/>
      <c r="D59" s="50"/>
      <c r="E59" s="50"/>
      <c r="F59" s="50"/>
      <c r="G59" s="52">
        <v>8793</v>
      </c>
      <c r="H59" s="207">
        <v>3697</v>
      </c>
      <c r="I59" s="216">
        <f>H59/G59*100</f>
        <v>42.044808370294554</v>
      </c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sheetProtection/>
  <mergeCells count="7">
    <mergeCell ref="E50:F50"/>
    <mergeCell ref="B2:G2"/>
    <mergeCell ref="B6:G6"/>
    <mergeCell ref="E9:F9"/>
    <mergeCell ref="E26:F26"/>
    <mergeCell ref="B36:G36"/>
    <mergeCell ref="E43:F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8" r:id="rId1"/>
  <headerFooter>
    <oddHeader>&amp;L&amp;10Pereszteg Község Önkormányzat
&amp;R&amp;10 5. sz. melléklet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282" t="s">
        <v>520</v>
      </c>
      <c r="B1" s="299"/>
      <c r="C1" s="299"/>
      <c r="D1" s="299"/>
    </row>
    <row r="2" spans="1:4" ht="25.5" customHeight="1">
      <c r="A2" s="300" t="s">
        <v>5</v>
      </c>
      <c r="B2" s="299"/>
      <c r="C2" s="299"/>
      <c r="D2" s="299"/>
    </row>
    <row r="3" spans="1:4" ht="21.75" customHeight="1">
      <c r="A3" s="23"/>
      <c r="B3" s="19"/>
      <c r="C3" s="19"/>
      <c r="D3" s="19"/>
    </row>
    <row r="4" ht="20.25" customHeight="1">
      <c r="A4" s="3" t="s">
        <v>0</v>
      </c>
    </row>
    <row r="5" spans="1:4" ht="26.25">
      <c r="A5" s="13" t="s">
        <v>517</v>
      </c>
      <c r="B5" s="2" t="s">
        <v>34</v>
      </c>
      <c r="C5" s="25" t="s">
        <v>521</v>
      </c>
      <c r="D5" s="13" t="s">
        <v>4</v>
      </c>
    </row>
    <row r="6" spans="1:4" ht="26.25" customHeight="1">
      <c r="A6" s="21" t="s">
        <v>2</v>
      </c>
      <c r="B6" s="4" t="s">
        <v>186</v>
      </c>
      <c r="C6" s="12">
        <v>28891</v>
      </c>
      <c r="D6" s="12">
        <f>SUM(C6)</f>
        <v>28891</v>
      </c>
    </row>
    <row r="7" spans="1:4" ht="26.25" customHeight="1">
      <c r="A7" s="21" t="s">
        <v>3</v>
      </c>
      <c r="B7" s="4" t="s">
        <v>186</v>
      </c>
      <c r="C7" s="12"/>
      <c r="D7" s="12">
        <f>SUM(C7)</f>
        <v>0</v>
      </c>
    </row>
    <row r="8" spans="1:4" ht="22.5" customHeight="1">
      <c r="A8" s="13" t="s">
        <v>6</v>
      </c>
      <c r="B8" s="13"/>
      <c r="C8" s="12">
        <f>SUM(C6:C7)</f>
        <v>28891</v>
      </c>
      <c r="D8" s="12">
        <f>SUM(C8)</f>
        <v>28891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C41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2" spans="1:3" ht="28.5" customHeight="1">
      <c r="A2" s="282" t="s">
        <v>596</v>
      </c>
      <c r="B2" s="283"/>
      <c r="C2" s="283"/>
    </row>
    <row r="3" spans="1:3" ht="26.25" customHeight="1">
      <c r="A3" s="301" t="s">
        <v>12</v>
      </c>
      <c r="B3" s="301"/>
      <c r="C3" s="301"/>
    </row>
    <row r="4" spans="1:3" ht="26.25" customHeight="1">
      <c r="A4" s="23"/>
      <c r="B4" s="24"/>
      <c r="C4" s="24"/>
    </row>
    <row r="5" ht="23.25" customHeight="1">
      <c r="A5" s="27" t="s">
        <v>0</v>
      </c>
    </row>
    <row r="6" spans="1:3" ht="25.5">
      <c r="A6" s="54" t="s">
        <v>517</v>
      </c>
      <c r="B6" s="2" t="s">
        <v>34</v>
      </c>
      <c r="C6" s="55" t="s">
        <v>7</v>
      </c>
    </row>
    <row r="7" spans="1:3" ht="15">
      <c r="A7" s="8" t="s">
        <v>325</v>
      </c>
      <c r="B7" s="5" t="s">
        <v>112</v>
      </c>
      <c r="C7" s="12">
        <v>1062</v>
      </c>
    </row>
    <row r="8" spans="1:3" ht="15">
      <c r="A8" s="10" t="s">
        <v>8</v>
      </c>
      <c r="B8" s="9" t="s">
        <v>112</v>
      </c>
      <c r="C8" s="56">
        <f>C7</f>
        <v>1062</v>
      </c>
    </row>
    <row r="9" spans="1:3" ht="15">
      <c r="A9" s="8" t="s">
        <v>535</v>
      </c>
      <c r="B9" s="5" t="s">
        <v>116</v>
      </c>
      <c r="C9" s="12">
        <v>100</v>
      </c>
    </row>
    <row r="10" spans="1:3" ht="15">
      <c r="A10" s="8" t="s">
        <v>536</v>
      </c>
      <c r="B10" s="5" t="s">
        <v>116</v>
      </c>
      <c r="C10" s="12">
        <v>300</v>
      </c>
    </row>
    <row r="11" spans="1:3" ht="15">
      <c r="A11" s="8" t="s">
        <v>326</v>
      </c>
      <c r="B11" s="5" t="s">
        <v>116</v>
      </c>
      <c r="C11" s="12"/>
    </row>
    <row r="12" spans="1:3" ht="15">
      <c r="A12" s="8" t="s">
        <v>537</v>
      </c>
      <c r="B12" s="5" t="s">
        <v>116</v>
      </c>
      <c r="C12" s="12">
        <v>880</v>
      </c>
    </row>
    <row r="13" spans="1:3" ht="15">
      <c r="A13" s="8" t="s">
        <v>623</v>
      </c>
      <c r="B13" s="5" t="s">
        <v>116</v>
      </c>
      <c r="C13" s="12">
        <v>160</v>
      </c>
    </row>
    <row r="14" spans="1:3" ht="15">
      <c r="A14" s="8" t="s">
        <v>624</v>
      </c>
      <c r="B14" s="5" t="s">
        <v>116</v>
      </c>
      <c r="C14" s="12">
        <v>347</v>
      </c>
    </row>
    <row r="15" spans="1:3" ht="15">
      <c r="A15" s="8" t="s">
        <v>538</v>
      </c>
      <c r="B15" s="5" t="s">
        <v>116</v>
      </c>
      <c r="C15" s="12">
        <v>300</v>
      </c>
    </row>
    <row r="16" spans="1:3" ht="15">
      <c r="A16" s="7" t="s">
        <v>327</v>
      </c>
      <c r="B16" s="9" t="s">
        <v>116</v>
      </c>
      <c r="C16" s="12">
        <f>SUM(C9:C15)</f>
        <v>2087</v>
      </c>
    </row>
    <row r="17" spans="1:3" ht="15.75">
      <c r="A17" s="11" t="s">
        <v>328</v>
      </c>
      <c r="B17" s="6" t="s">
        <v>117</v>
      </c>
      <c r="C17" s="57">
        <f>SUM(C8+C16)</f>
        <v>3149</v>
      </c>
    </row>
    <row r="20" ht="16.5" customHeight="1"/>
    <row r="21" spans="1:3" ht="33.75" customHeight="1">
      <c r="A21" s="301" t="s">
        <v>539</v>
      </c>
      <c r="B21" s="299"/>
      <c r="C21" s="299"/>
    </row>
    <row r="22" spans="1:3" ht="33.75" customHeight="1">
      <c r="A22" s="53"/>
      <c r="B22" s="26"/>
      <c r="C22" s="26"/>
    </row>
    <row r="24" spans="1:3" ht="25.5">
      <c r="A24" s="54" t="s">
        <v>517</v>
      </c>
      <c r="B24" s="2" t="s">
        <v>34</v>
      </c>
      <c r="C24" s="55" t="s">
        <v>7</v>
      </c>
    </row>
    <row r="25" spans="1:3" ht="15">
      <c r="A25" s="58" t="s">
        <v>330</v>
      </c>
      <c r="B25" s="59" t="s">
        <v>125</v>
      </c>
      <c r="C25" s="60">
        <f>SUM(C26:C27)</f>
        <v>412</v>
      </c>
    </row>
    <row r="26" spans="1:3" ht="15">
      <c r="A26" s="8" t="s">
        <v>634</v>
      </c>
      <c r="B26" s="5" t="s">
        <v>125</v>
      </c>
      <c r="C26" s="12">
        <v>272</v>
      </c>
    </row>
    <row r="27" spans="1:3" ht="15.75">
      <c r="A27" s="61" t="s">
        <v>635</v>
      </c>
      <c r="B27" s="5" t="s">
        <v>125</v>
      </c>
      <c r="C27" s="12">
        <v>140</v>
      </c>
    </row>
    <row r="28" spans="1:3" ht="15">
      <c r="A28" s="62" t="s">
        <v>331</v>
      </c>
      <c r="B28" s="59" t="s">
        <v>132</v>
      </c>
      <c r="C28" s="60">
        <f>SUM(C29:C41)</f>
        <v>2729</v>
      </c>
    </row>
    <row r="29" spans="1:3" ht="15.75">
      <c r="A29" s="61" t="s">
        <v>625</v>
      </c>
      <c r="B29" s="5" t="s">
        <v>132</v>
      </c>
      <c r="C29" s="12">
        <v>750</v>
      </c>
    </row>
    <row r="30" spans="1:3" ht="15.75">
      <c r="A30" s="61" t="s">
        <v>626</v>
      </c>
      <c r="B30" s="5" t="s">
        <v>132</v>
      </c>
      <c r="C30" s="12">
        <v>500</v>
      </c>
    </row>
    <row r="31" spans="1:3" ht="15.75">
      <c r="A31" s="61" t="s">
        <v>627</v>
      </c>
      <c r="B31" s="5" t="s">
        <v>132</v>
      </c>
      <c r="C31" s="12">
        <v>80</v>
      </c>
    </row>
    <row r="32" spans="1:3" ht="15.75">
      <c r="A32" s="61" t="s">
        <v>628</v>
      </c>
      <c r="B32" s="5" t="s">
        <v>132</v>
      </c>
      <c r="C32" s="12">
        <v>80</v>
      </c>
    </row>
    <row r="33" spans="1:3" ht="15.75">
      <c r="A33" s="61" t="s">
        <v>629</v>
      </c>
      <c r="B33" s="5" t="s">
        <v>132</v>
      </c>
      <c r="C33" s="12">
        <v>250</v>
      </c>
    </row>
    <row r="34" spans="1:3" ht="15.75">
      <c r="A34" s="61" t="s">
        <v>630</v>
      </c>
      <c r="B34" s="5" t="s">
        <v>132</v>
      </c>
      <c r="C34" s="12">
        <v>80</v>
      </c>
    </row>
    <row r="35" spans="1:3" ht="15.75">
      <c r="A35" s="61" t="s">
        <v>541</v>
      </c>
      <c r="B35" s="5" t="s">
        <v>132</v>
      </c>
      <c r="C35" s="12">
        <v>80</v>
      </c>
    </row>
    <row r="36" spans="1:3" ht="15.75">
      <c r="A36" s="61" t="s">
        <v>631</v>
      </c>
      <c r="B36" s="5" t="s">
        <v>132</v>
      </c>
      <c r="C36" s="12">
        <v>80</v>
      </c>
    </row>
    <row r="37" spans="1:3" ht="15.75">
      <c r="A37" s="61" t="s">
        <v>632</v>
      </c>
      <c r="B37" s="5" t="s">
        <v>132</v>
      </c>
      <c r="C37" s="12">
        <v>600</v>
      </c>
    </row>
    <row r="38" spans="1:3" ht="15.75">
      <c r="A38" s="61" t="s">
        <v>633</v>
      </c>
      <c r="B38" s="5" t="s">
        <v>132</v>
      </c>
      <c r="C38" s="12">
        <v>100</v>
      </c>
    </row>
    <row r="39" spans="1:3" ht="15.75">
      <c r="A39" s="61" t="s">
        <v>540</v>
      </c>
      <c r="B39" s="5" t="s">
        <v>132</v>
      </c>
      <c r="C39" s="12">
        <v>29</v>
      </c>
    </row>
    <row r="40" spans="1:3" ht="15.75">
      <c r="A40" s="61" t="s">
        <v>636</v>
      </c>
      <c r="B40" s="5" t="s">
        <v>132</v>
      </c>
      <c r="C40" s="12">
        <v>90</v>
      </c>
    </row>
    <row r="41" spans="1:3" ht="15.75">
      <c r="A41" s="61" t="s">
        <v>637</v>
      </c>
      <c r="B41" s="5" t="s">
        <v>132</v>
      </c>
      <c r="C41" s="12">
        <v>10</v>
      </c>
    </row>
    <row r="44" s="63" customFormat="1" ht="15.75"/>
  </sheetData>
  <sheetProtection/>
  <mergeCells count="3">
    <mergeCell ref="A2:C2"/>
    <mergeCell ref="A3:C3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>
    <oddHeader>&amp;R5.sz.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115"/>
  <sheetViews>
    <sheetView zoomScalePageLayoutView="0" workbookViewId="0" topLeftCell="A1">
      <selection activeCell="C105" sqref="C105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82" t="s">
        <v>520</v>
      </c>
      <c r="B1" s="299"/>
      <c r="C1" s="299"/>
    </row>
    <row r="2" spans="1:3" ht="25.5" customHeight="1">
      <c r="A2" s="284" t="s">
        <v>10</v>
      </c>
      <c r="B2" s="299"/>
      <c r="C2" s="299"/>
    </row>
    <row r="3" spans="1:3" ht="15.75" customHeight="1">
      <c r="A3" s="18"/>
      <c r="B3" s="19"/>
      <c r="C3" s="19"/>
    </row>
    <row r="4" ht="21" customHeight="1">
      <c r="A4" s="3" t="s">
        <v>0</v>
      </c>
    </row>
    <row r="5" spans="1:3" ht="25.5">
      <c r="A5" s="13" t="s">
        <v>517</v>
      </c>
      <c r="B5" s="2" t="s">
        <v>34</v>
      </c>
      <c r="C5" s="22" t="s">
        <v>7</v>
      </c>
    </row>
    <row r="6" spans="1:3" ht="15">
      <c r="A6" s="8" t="s">
        <v>486</v>
      </c>
      <c r="B6" s="5" t="s">
        <v>221</v>
      </c>
      <c r="C6" s="12"/>
    </row>
    <row r="7" spans="1:3" ht="15">
      <c r="A7" s="8" t="s">
        <v>495</v>
      </c>
      <c r="B7" s="5" t="s">
        <v>221</v>
      </c>
      <c r="C7" s="12"/>
    </row>
    <row r="8" spans="1:3" ht="30">
      <c r="A8" s="8" t="s">
        <v>496</v>
      </c>
      <c r="B8" s="5" t="s">
        <v>221</v>
      </c>
      <c r="C8" s="12"/>
    </row>
    <row r="9" spans="1:3" ht="15">
      <c r="A9" s="8" t="s">
        <v>494</v>
      </c>
      <c r="B9" s="5" t="s">
        <v>221</v>
      </c>
      <c r="C9" s="12"/>
    </row>
    <row r="10" spans="1:3" ht="15">
      <c r="A10" s="8" t="s">
        <v>493</v>
      </c>
      <c r="B10" s="5" t="s">
        <v>221</v>
      </c>
      <c r="C10" s="12"/>
    </row>
    <row r="11" spans="1:3" ht="15">
      <c r="A11" s="8" t="s">
        <v>492</v>
      </c>
      <c r="B11" s="5" t="s">
        <v>221</v>
      </c>
      <c r="C11" s="12"/>
    </row>
    <row r="12" spans="1:3" ht="15">
      <c r="A12" s="8" t="s">
        <v>487</v>
      </c>
      <c r="B12" s="5" t="s">
        <v>221</v>
      </c>
      <c r="C12" s="12"/>
    </row>
    <row r="13" spans="1:3" ht="15">
      <c r="A13" s="8" t="s">
        <v>488</v>
      </c>
      <c r="B13" s="5" t="s">
        <v>221</v>
      </c>
      <c r="C13" s="12"/>
    </row>
    <row r="14" spans="1:3" ht="15">
      <c r="A14" s="8" t="s">
        <v>489</v>
      </c>
      <c r="B14" s="5" t="s">
        <v>221</v>
      </c>
      <c r="C14" s="12"/>
    </row>
    <row r="15" spans="1:3" ht="15">
      <c r="A15" s="8" t="s">
        <v>490</v>
      </c>
      <c r="B15" s="5" t="s">
        <v>221</v>
      </c>
      <c r="C15" s="12"/>
    </row>
    <row r="16" spans="1:3" ht="25.5">
      <c r="A16" s="166" t="s">
        <v>376</v>
      </c>
      <c r="B16" s="167" t="s">
        <v>221</v>
      </c>
      <c r="C16" s="168"/>
    </row>
    <row r="17" spans="1:3" ht="15">
      <c r="A17" s="8" t="s">
        <v>486</v>
      </c>
      <c r="B17" s="5" t="s">
        <v>222</v>
      </c>
      <c r="C17" s="12"/>
    </row>
    <row r="18" spans="1:3" ht="15">
      <c r="A18" s="8" t="s">
        <v>495</v>
      </c>
      <c r="B18" s="5" t="s">
        <v>222</v>
      </c>
      <c r="C18" s="12"/>
    </row>
    <row r="19" spans="1:3" ht="30">
      <c r="A19" s="8" t="s">
        <v>496</v>
      </c>
      <c r="B19" s="5" t="s">
        <v>222</v>
      </c>
      <c r="C19" s="12"/>
    </row>
    <row r="20" spans="1:3" ht="15">
      <c r="A20" s="8" t="s">
        <v>494</v>
      </c>
      <c r="B20" s="5" t="s">
        <v>222</v>
      </c>
      <c r="C20" s="12"/>
    </row>
    <row r="21" spans="1:3" ht="15">
      <c r="A21" s="8" t="s">
        <v>493</v>
      </c>
      <c r="B21" s="5" t="s">
        <v>222</v>
      </c>
      <c r="C21" s="12"/>
    </row>
    <row r="22" spans="1:3" ht="15">
      <c r="A22" s="8" t="s">
        <v>492</v>
      </c>
      <c r="B22" s="5" t="s">
        <v>222</v>
      </c>
      <c r="C22" s="12"/>
    </row>
    <row r="23" spans="1:3" ht="15">
      <c r="A23" s="8" t="s">
        <v>487</v>
      </c>
      <c r="B23" s="5" t="s">
        <v>222</v>
      </c>
      <c r="C23" s="12"/>
    </row>
    <row r="24" spans="1:3" ht="15">
      <c r="A24" s="8" t="s">
        <v>488</v>
      </c>
      <c r="B24" s="5" t="s">
        <v>222</v>
      </c>
      <c r="C24" s="12"/>
    </row>
    <row r="25" spans="1:3" ht="15">
      <c r="A25" s="8" t="s">
        <v>489</v>
      </c>
      <c r="B25" s="5" t="s">
        <v>222</v>
      </c>
      <c r="C25" s="12"/>
    </row>
    <row r="26" spans="1:3" ht="15">
      <c r="A26" s="8" t="s">
        <v>490</v>
      </c>
      <c r="B26" s="5" t="s">
        <v>222</v>
      </c>
      <c r="C26" s="12"/>
    </row>
    <row r="27" spans="1:3" ht="25.5">
      <c r="A27" s="166" t="s">
        <v>433</v>
      </c>
      <c r="B27" s="167" t="s">
        <v>222</v>
      </c>
      <c r="C27" s="168"/>
    </row>
    <row r="28" spans="1:3" ht="15">
      <c r="A28" s="8" t="s">
        <v>486</v>
      </c>
      <c r="B28" s="5" t="s">
        <v>223</v>
      </c>
      <c r="C28" s="12"/>
    </row>
    <row r="29" spans="1:3" ht="15">
      <c r="A29" s="8" t="s">
        <v>495</v>
      </c>
      <c r="B29" s="5" t="s">
        <v>223</v>
      </c>
      <c r="C29" s="12"/>
    </row>
    <row r="30" spans="1:3" ht="30">
      <c r="A30" s="8" t="s">
        <v>496</v>
      </c>
      <c r="B30" s="5" t="s">
        <v>223</v>
      </c>
      <c r="C30" s="12"/>
    </row>
    <row r="31" spans="1:3" ht="15">
      <c r="A31" s="8" t="s">
        <v>494</v>
      </c>
      <c r="B31" s="5" t="s">
        <v>223</v>
      </c>
      <c r="C31" s="12"/>
    </row>
    <row r="32" spans="1:3" ht="15">
      <c r="A32" s="8" t="s">
        <v>493</v>
      </c>
      <c r="B32" s="5" t="s">
        <v>223</v>
      </c>
      <c r="C32" s="12">
        <v>37521</v>
      </c>
    </row>
    <row r="33" spans="1:3" ht="15">
      <c r="A33" s="8" t="s">
        <v>492</v>
      </c>
      <c r="B33" s="5" t="s">
        <v>223</v>
      </c>
      <c r="C33" s="12"/>
    </row>
    <row r="34" spans="1:3" ht="15">
      <c r="A34" s="8" t="s">
        <v>487</v>
      </c>
      <c r="B34" s="5" t="s">
        <v>223</v>
      </c>
      <c r="C34" s="12">
        <v>8250</v>
      </c>
    </row>
    <row r="35" spans="1:3" ht="15">
      <c r="A35" s="8" t="s">
        <v>488</v>
      </c>
      <c r="B35" s="5" t="s">
        <v>223</v>
      </c>
      <c r="C35" s="12"/>
    </row>
    <row r="36" spans="1:3" ht="15">
      <c r="A36" s="8" t="s">
        <v>489</v>
      </c>
      <c r="B36" s="5" t="s">
        <v>223</v>
      </c>
      <c r="C36" s="12"/>
    </row>
    <row r="37" spans="1:3" ht="15">
      <c r="A37" s="8" t="s">
        <v>490</v>
      </c>
      <c r="B37" s="5" t="s">
        <v>223</v>
      </c>
      <c r="C37" s="12"/>
    </row>
    <row r="38" spans="1:3" ht="15">
      <c r="A38" s="166" t="s">
        <v>432</v>
      </c>
      <c r="B38" s="167" t="s">
        <v>223</v>
      </c>
      <c r="C38" s="168">
        <f>SUM(C28:C37)</f>
        <v>45771</v>
      </c>
    </row>
    <row r="39" spans="1:3" ht="15">
      <c r="A39" s="8" t="s">
        <v>486</v>
      </c>
      <c r="B39" s="5" t="s">
        <v>229</v>
      </c>
      <c r="C39" s="12"/>
    </row>
    <row r="40" spans="1:3" ht="15">
      <c r="A40" s="8" t="s">
        <v>495</v>
      </c>
      <c r="B40" s="5" t="s">
        <v>229</v>
      </c>
      <c r="C40" s="12"/>
    </row>
    <row r="41" spans="1:3" ht="30">
      <c r="A41" s="8" t="s">
        <v>496</v>
      </c>
      <c r="B41" s="5" t="s">
        <v>229</v>
      </c>
      <c r="C41" s="12"/>
    </row>
    <row r="42" spans="1:3" ht="15">
      <c r="A42" s="8" t="s">
        <v>494</v>
      </c>
      <c r="B42" s="5" t="s">
        <v>229</v>
      </c>
      <c r="C42" s="12"/>
    </row>
    <row r="43" spans="1:3" ht="15">
      <c r="A43" s="8" t="s">
        <v>493</v>
      </c>
      <c r="B43" s="5" t="s">
        <v>229</v>
      </c>
      <c r="C43" s="12"/>
    </row>
    <row r="44" spans="1:3" ht="15">
      <c r="A44" s="8" t="s">
        <v>492</v>
      </c>
      <c r="B44" s="5" t="s">
        <v>229</v>
      </c>
      <c r="C44" s="12"/>
    </row>
    <row r="45" spans="1:3" ht="15">
      <c r="A45" s="8" t="s">
        <v>487</v>
      </c>
      <c r="B45" s="5" t="s">
        <v>229</v>
      </c>
      <c r="C45" s="12"/>
    </row>
    <row r="46" spans="1:3" ht="15">
      <c r="A46" s="8" t="s">
        <v>488</v>
      </c>
      <c r="B46" s="5" t="s">
        <v>229</v>
      </c>
      <c r="C46" s="12"/>
    </row>
    <row r="47" spans="1:3" ht="15">
      <c r="A47" s="8" t="s">
        <v>489</v>
      </c>
      <c r="B47" s="5" t="s">
        <v>229</v>
      </c>
      <c r="C47" s="12"/>
    </row>
    <row r="48" spans="1:3" ht="15">
      <c r="A48" s="8" t="s">
        <v>490</v>
      </c>
      <c r="B48" s="5" t="s">
        <v>229</v>
      </c>
      <c r="C48" s="12"/>
    </row>
    <row r="49" spans="1:3" ht="25.5">
      <c r="A49" s="166" t="s">
        <v>431</v>
      </c>
      <c r="B49" s="167" t="s">
        <v>229</v>
      </c>
      <c r="C49" s="168"/>
    </row>
    <row r="50" spans="1:3" ht="15">
      <c r="A50" s="8" t="s">
        <v>491</v>
      </c>
      <c r="B50" s="5" t="s">
        <v>230</v>
      </c>
      <c r="C50" s="12"/>
    </row>
    <row r="51" spans="1:3" ht="15">
      <c r="A51" s="8" t="s">
        <v>495</v>
      </c>
      <c r="B51" s="5" t="s">
        <v>230</v>
      </c>
      <c r="C51" s="12"/>
    </row>
    <row r="52" spans="1:3" ht="30">
      <c r="A52" s="8" t="s">
        <v>496</v>
      </c>
      <c r="B52" s="5" t="s">
        <v>230</v>
      </c>
      <c r="C52" s="12"/>
    </row>
    <row r="53" spans="1:3" ht="15">
      <c r="A53" s="8" t="s">
        <v>494</v>
      </c>
      <c r="B53" s="5" t="s">
        <v>230</v>
      </c>
      <c r="C53" s="12"/>
    </row>
    <row r="54" spans="1:3" ht="15">
      <c r="A54" s="8" t="s">
        <v>493</v>
      </c>
      <c r="B54" s="5" t="s">
        <v>230</v>
      </c>
      <c r="C54" s="12"/>
    </row>
    <row r="55" spans="1:3" ht="15">
      <c r="A55" s="8" t="s">
        <v>492</v>
      </c>
      <c r="B55" s="5" t="s">
        <v>230</v>
      </c>
      <c r="C55" s="12"/>
    </row>
    <row r="56" spans="1:3" ht="15">
      <c r="A56" s="8" t="s">
        <v>487</v>
      </c>
      <c r="B56" s="5" t="s">
        <v>230</v>
      </c>
      <c r="C56" s="12"/>
    </row>
    <row r="57" spans="1:3" ht="15">
      <c r="A57" s="8" t="s">
        <v>488</v>
      </c>
      <c r="B57" s="5" t="s">
        <v>230</v>
      </c>
      <c r="C57" s="12"/>
    </row>
    <row r="58" spans="1:3" ht="15">
      <c r="A58" s="8" t="s">
        <v>489</v>
      </c>
      <c r="B58" s="5" t="s">
        <v>230</v>
      </c>
      <c r="C58" s="12"/>
    </row>
    <row r="59" spans="1:3" ht="15">
      <c r="A59" s="8" t="s">
        <v>490</v>
      </c>
      <c r="B59" s="5" t="s">
        <v>230</v>
      </c>
      <c r="C59" s="12"/>
    </row>
    <row r="60" spans="1:3" ht="25.5">
      <c r="A60" s="166" t="s">
        <v>434</v>
      </c>
      <c r="B60" s="167" t="s">
        <v>230</v>
      </c>
      <c r="C60" s="168"/>
    </row>
    <row r="61" spans="1:3" ht="15">
      <c r="A61" s="8" t="s">
        <v>486</v>
      </c>
      <c r="B61" s="5" t="s">
        <v>231</v>
      </c>
      <c r="C61" s="12"/>
    </row>
    <row r="62" spans="1:3" ht="15">
      <c r="A62" s="8" t="s">
        <v>495</v>
      </c>
      <c r="B62" s="5" t="s">
        <v>231</v>
      </c>
      <c r="C62" s="12"/>
    </row>
    <row r="63" spans="1:3" ht="30">
      <c r="A63" s="8" t="s">
        <v>496</v>
      </c>
      <c r="B63" s="5" t="s">
        <v>231</v>
      </c>
      <c r="C63" s="12">
        <v>6610</v>
      </c>
    </row>
    <row r="64" spans="1:3" ht="15">
      <c r="A64" s="8" t="s">
        <v>494</v>
      </c>
      <c r="B64" s="5" t="s">
        <v>231</v>
      </c>
      <c r="C64" s="12"/>
    </row>
    <row r="65" spans="1:3" ht="15">
      <c r="A65" s="8" t="s">
        <v>493</v>
      </c>
      <c r="B65" s="5" t="s">
        <v>231</v>
      </c>
      <c r="C65" s="12"/>
    </row>
    <row r="66" spans="1:3" ht="15">
      <c r="A66" s="8" t="s">
        <v>492</v>
      </c>
      <c r="B66" s="5" t="s">
        <v>231</v>
      </c>
      <c r="C66" s="12"/>
    </row>
    <row r="67" spans="1:3" ht="15">
      <c r="A67" s="8" t="s">
        <v>487</v>
      </c>
      <c r="B67" s="5" t="s">
        <v>231</v>
      </c>
      <c r="C67" s="12"/>
    </row>
    <row r="68" spans="1:3" ht="15">
      <c r="A68" s="8" t="s">
        <v>488</v>
      </c>
      <c r="B68" s="5" t="s">
        <v>231</v>
      </c>
      <c r="C68" s="12"/>
    </row>
    <row r="69" spans="1:3" ht="15">
      <c r="A69" s="8" t="s">
        <v>489</v>
      </c>
      <c r="B69" s="5" t="s">
        <v>231</v>
      </c>
      <c r="C69" s="12"/>
    </row>
    <row r="70" spans="1:3" ht="15">
      <c r="A70" s="8" t="s">
        <v>490</v>
      </c>
      <c r="B70" s="5" t="s">
        <v>231</v>
      </c>
      <c r="C70" s="12"/>
    </row>
    <row r="71" spans="1:3" ht="15">
      <c r="A71" s="166" t="s">
        <v>381</v>
      </c>
      <c r="B71" s="167" t="s">
        <v>231</v>
      </c>
      <c r="C71" s="168">
        <f>SUM(C61:C70)</f>
        <v>6610</v>
      </c>
    </row>
    <row r="72" spans="1:3" ht="15">
      <c r="A72" s="8" t="s">
        <v>497</v>
      </c>
      <c r="B72" s="4" t="s">
        <v>272</v>
      </c>
      <c r="C72" s="12"/>
    </row>
    <row r="73" spans="1:3" ht="15">
      <c r="A73" s="8" t="s">
        <v>498</v>
      </c>
      <c r="B73" s="4" t="s">
        <v>272</v>
      </c>
      <c r="C73" s="12"/>
    </row>
    <row r="74" spans="1:3" ht="15">
      <c r="A74" s="8" t="s">
        <v>506</v>
      </c>
      <c r="B74" s="4" t="s">
        <v>272</v>
      </c>
      <c r="C74" s="12"/>
    </row>
    <row r="75" spans="1:3" ht="15">
      <c r="A75" s="4" t="s">
        <v>505</v>
      </c>
      <c r="B75" s="4" t="s">
        <v>272</v>
      </c>
      <c r="C75" s="12"/>
    </row>
    <row r="76" spans="1:3" ht="15">
      <c r="A76" s="4" t="s">
        <v>504</v>
      </c>
      <c r="B76" s="4" t="s">
        <v>272</v>
      </c>
      <c r="C76" s="12"/>
    </row>
    <row r="77" spans="1:3" ht="15">
      <c r="A77" s="4" t="s">
        <v>503</v>
      </c>
      <c r="B77" s="4" t="s">
        <v>272</v>
      </c>
      <c r="C77" s="12"/>
    </row>
    <row r="78" spans="1:3" ht="15">
      <c r="A78" s="8" t="s">
        <v>502</v>
      </c>
      <c r="B78" s="4" t="s">
        <v>272</v>
      </c>
      <c r="C78" s="12"/>
    </row>
    <row r="79" spans="1:3" ht="15">
      <c r="A79" s="8" t="s">
        <v>507</v>
      </c>
      <c r="B79" s="4" t="s">
        <v>272</v>
      </c>
      <c r="C79" s="12"/>
    </row>
    <row r="80" spans="1:3" ht="15">
      <c r="A80" s="8" t="s">
        <v>499</v>
      </c>
      <c r="B80" s="4" t="s">
        <v>272</v>
      </c>
      <c r="C80" s="12"/>
    </row>
    <row r="81" spans="1:3" ht="15">
      <c r="A81" s="8" t="s">
        <v>500</v>
      </c>
      <c r="B81" s="4" t="s">
        <v>272</v>
      </c>
      <c r="C81" s="12"/>
    </row>
    <row r="82" spans="1:3" ht="25.5">
      <c r="A82" s="166" t="s">
        <v>451</v>
      </c>
      <c r="B82" s="167" t="s">
        <v>272</v>
      </c>
      <c r="C82" s="168"/>
    </row>
    <row r="83" spans="1:3" ht="15">
      <c r="A83" s="8" t="s">
        <v>497</v>
      </c>
      <c r="B83" s="4" t="s">
        <v>273</v>
      </c>
      <c r="C83" s="12"/>
    </row>
    <row r="84" spans="1:3" ht="15">
      <c r="A84" s="8" t="s">
        <v>498</v>
      </c>
      <c r="B84" s="4" t="s">
        <v>273</v>
      </c>
      <c r="C84" s="12"/>
    </row>
    <row r="85" spans="1:3" ht="15">
      <c r="A85" s="8" t="s">
        <v>506</v>
      </c>
      <c r="B85" s="4" t="s">
        <v>273</v>
      </c>
      <c r="C85" s="12"/>
    </row>
    <row r="86" spans="1:3" ht="15">
      <c r="A86" s="4" t="s">
        <v>505</v>
      </c>
      <c r="B86" s="4" t="s">
        <v>273</v>
      </c>
      <c r="C86" s="12"/>
    </row>
    <row r="87" spans="1:3" ht="15">
      <c r="A87" s="4" t="s">
        <v>504</v>
      </c>
      <c r="B87" s="4" t="s">
        <v>273</v>
      </c>
      <c r="C87" s="12"/>
    </row>
    <row r="88" spans="1:3" ht="15">
      <c r="A88" s="4" t="s">
        <v>503</v>
      </c>
      <c r="B88" s="4" t="s">
        <v>273</v>
      </c>
      <c r="C88" s="12"/>
    </row>
    <row r="89" spans="1:3" ht="15">
      <c r="A89" s="8" t="s">
        <v>502</v>
      </c>
      <c r="B89" s="4" t="s">
        <v>273</v>
      </c>
      <c r="C89" s="12"/>
    </row>
    <row r="90" spans="1:3" ht="15">
      <c r="A90" s="8" t="s">
        <v>501</v>
      </c>
      <c r="B90" s="4" t="s">
        <v>273</v>
      </c>
      <c r="C90" s="12"/>
    </row>
    <row r="91" spans="1:3" ht="15">
      <c r="A91" s="8" t="s">
        <v>499</v>
      </c>
      <c r="B91" s="4" t="s">
        <v>273</v>
      </c>
      <c r="C91" s="12"/>
    </row>
    <row r="92" spans="1:3" ht="15">
      <c r="A92" s="8" t="s">
        <v>500</v>
      </c>
      <c r="B92" s="4" t="s">
        <v>273</v>
      </c>
      <c r="C92" s="12"/>
    </row>
    <row r="93" spans="1:3" ht="15">
      <c r="A93" s="169" t="s">
        <v>452</v>
      </c>
      <c r="B93" s="167" t="s">
        <v>273</v>
      </c>
      <c r="C93" s="168"/>
    </row>
    <row r="94" spans="1:3" ht="15">
      <c r="A94" s="8" t="s">
        <v>497</v>
      </c>
      <c r="B94" s="4" t="s">
        <v>277</v>
      </c>
      <c r="C94" s="12"/>
    </row>
    <row r="95" spans="1:3" ht="15">
      <c r="A95" s="8" t="s">
        <v>498</v>
      </c>
      <c r="B95" s="4" t="s">
        <v>277</v>
      </c>
      <c r="C95" s="12">
        <v>12128</v>
      </c>
    </row>
    <row r="96" spans="1:3" ht="15">
      <c r="A96" s="8" t="s">
        <v>506</v>
      </c>
      <c r="B96" s="4" t="s">
        <v>277</v>
      </c>
      <c r="C96" s="12"/>
    </row>
    <row r="97" spans="1:3" ht="15">
      <c r="A97" s="4" t="s">
        <v>505</v>
      </c>
      <c r="B97" s="4" t="s">
        <v>277</v>
      </c>
      <c r="C97" s="12"/>
    </row>
    <row r="98" spans="1:3" ht="15">
      <c r="A98" s="4" t="s">
        <v>504</v>
      </c>
      <c r="B98" s="4" t="s">
        <v>277</v>
      </c>
      <c r="C98" s="12"/>
    </row>
    <row r="99" spans="1:3" ht="15">
      <c r="A99" s="4" t="s">
        <v>503</v>
      </c>
      <c r="B99" s="4" t="s">
        <v>277</v>
      </c>
      <c r="C99" s="12"/>
    </row>
    <row r="100" spans="1:3" ht="15">
      <c r="A100" s="8" t="s">
        <v>502</v>
      </c>
      <c r="B100" s="4" t="s">
        <v>277</v>
      </c>
      <c r="C100" s="12"/>
    </row>
    <row r="101" spans="1:3" ht="15">
      <c r="A101" s="8" t="s">
        <v>507</v>
      </c>
      <c r="B101" s="4" t="s">
        <v>277</v>
      </c>
      <c r="C101" s="12"/>
    </row>
    <row r="102" spans="1:3" ht="15">
      <c r="A102" s="8" t="s">
        <v>499</v>
      </c>
      <c r="B102" s="4" t="s">
        <v>277</v>
      </c>
      <c r="C102" s="12"/>
    </row>
    <row r="103" spans="1:3" ht="15">
      <c r="A103" s="8" t="s">
        <v>500</v>
      </c>
      <c r="B103" s="4" t="s">
        <v>277</v>
      </c>
      <c r="C103" s="12"/>
    </row>
    <row r="104" spans="1:3" ht="25.5">
      <c r="A104" s="166" t="s">
        <v>453</v>
      </c>
      <c r="B104" s="167" t="s">
        <v>277</v>
      </c>
      <c r="C104" s="168">
        <f>SUM(C94:C103)</f>
        <v>12128</v>
      </c>
    </row>
    <row r="105" spans="1:3" ht="15">
      <c r="A105" s="8" t="s">
        <v>497</v>
      </c>
      <c r="B105" s="4" t="s">
        <v>278</v>
      </c>
      <c r="C105" s="12"/>
    </row>
    <row r="106" spans="1:3" ht="15">
      <c r="A106" s="8" t="s">
        <v>498</v>
      </c>
      <c r="B106" s="4" t="s">
        <v>278</v>
      </c>
      <c r="C106" s="12"/>
    </row>
    <row r="107" spans="1:3" ht="15">
      <c r="A107" s="8" t="s">
        <v>506</v>
      </c>
      <c r="B107" s="4" t="s">
        <v>278</v>
      </c>
      <c r="C107" s="12"/>
    </row>
    <row r="108" spans="1:3" ht="15">
      <c r="A108" s="4" t="s">
        <v>505</v>
      </c>
      <c r="B108" s="4" t="s">
        <v>278</v>
      </c>
      <c r="C108" s="12"/>
    </row>
    <row r="109" spans="1:3" ht="15">
      <c r="A109" s="4" t="s">
        <v>504</v>
      </c>
      <c r="B109" s="4" t="s">
        <v>278</v>
      </c>
      <c r="C109" s="12"/>
    </row>
    <row r="110" spans="1:3" ht="15">
      <c r="A110" s="4" t="s">
        <v>503</v>
      </c>
      <c r="B110" s="4" t="s">
        <v>278</v>
      </c>
      <c r="C110" s="12"/>
    </row>
    <row r="111" spans="1:3" ht="15">
      <c r="A111" s="8" t="s">
        <v>502</v>
      </c>
      <c r="B111" s="4" t="s">
        <v>278</v>
      </c>
      <c r="C111" s="12"/>
    </row>
    <row r="112" spans="1:3" ht="15">
      <c r="A112" s="8" t="s">
        <v>501</v>
      </c>
      <c r="B112" s="4" t="s">
        <v>278</v>
      </c>
      <c r="C112" s="12"/>
    </row>
    <row r="113" spans="1:3" ht="15">
      <c r="A113" s="8" t="s">
        <v>499</v>
      </c>
      <c r="B113" s="4" t="s">
        <v>278</v>
      </c>
      <c r="C113" s="12"/>
    </row>
    <row r="114" spans="1:3" ht="15">
      <c r="A114" s="8" t="s">
        <v>500</v>
      </c>
      <c r="B114" s="4" t="s">
        <v>278</v>
      </c>
      <c r="C114" s="12"/>
    </row>
    <row r="115" spans="1:3" ht="15">
      <c r="A115" s="169" t="s">
        <v>454</v>
      </c>
      <c r="B115" s="167" t="s">
        <v>278</v>
      </c>
      <c r="C115" s="16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2023-01-31T11:58:40Z</cp:lastPrinted>
  <dcterms:created xsi:type="dcterms:W3CDTF">2014-01-03T21:48:14Z</dcterms:created>
  <dcterms:modified xsi:type="dcterms:W3CDTF">2023-02-08T10:28:18Z</dcterms:modified>
  <cp:category/>
  <cp:version/>
  <cp:contentType/>
  <cp:contentStatus/>
</cp:coreProperties>
</file>