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225" firstSheet="4" activeTab="11"/>
  </bookViews>
  <sheets>
    <sheet name="kiemelt ei" sheetId="1" r:id="rId1"/>
    <sheet name="bevételek" sheetId="2" r:id="rId2"/>
    <sheet name="Kiadások" sheetId="3" r:id="rId3"/>
    <sheet name="beruházások felújítások" sheetId="4" r:id="rId4"/>
    <sheet name="szociális és átadott" sheetId="5" r:id="rId5"/>
    <sheet name="MŰK-FELH" sheetId="6" r:id="rId6"/>
    <sheet name="létszám" sheetId="7" r:id="rId7"/>
    <sheet name="pénzmaradvány" sheetId="8" r:id="rId8"/>
    <sheet name="eredménykimutatás" sheetId="9" r:id="rId9"/>
    <sheet name="mérleg" sheetId="10" r:id="rId10"/>
    <sheet name="KÖZVETETT" sheetId="11" r:id="rId11"/>
    <sheet name="Gördülő" sheetId="12" r:id="rId12"/>
  </sheets>
  <definedNames>
    <definedName name="_xlnm.Print_Area" localSheetId="1">'bevételek'!$A$1:$F$100</definedName>
    <definedName name="_xlnm.Print_Area" localSheetId="10">'KÖZVETETT'!$A$1:$D$22</definedName>
    <definedName name="pr232" localSheetId="10">'KÖZVETETT'!#REF!</definedName>
    <definedName name="pr232" localSheetId="5">'MŰK-FELH'!#REF!</definedName>
    <definedName name="pr233" localSheetId="10">'KÖZVETETT'!#REF!</definedName>
    <definedName name="pr233" localSheetId="5">'MŰK-FELH'!#REF!</definedName>
    <definedName name="pr234" localSheetId="10">'KÖZVETETT'!#REF!</definedName>
    <definedName name="pr234" localSheetId="5">'MŰK-FELH'!#REF!</definedName>
    <definedName name="pr235" localSheetId="10">'KÖZVETETT'!#REF!</definedName>
    <definedName name="pr235" localSheetId="5">'MŰK-FELH'!#REF!</definedName>
    <definedName name="pr236" localSheetId="10">'KÖZVETETT'!#REF!</definedName>
    <definedName name="pr236" localSheetId="5">'MŰK-FELH'!#REF!</definedName>
    <definedName name="pr312" localSheetId="10">'KÖZVETETT'!#REF!</definedName>
    <definedName name="pr312" localSheetId="5">'MŰK-FELH'!#REF!</definedName>
    <definedName name="pr313" localSheetId="10">'KÖZVETETT'!#REF!</definedName>
    <definedName name="pr313" localSheetId="5">'MŰK-FELH'!#REF!</definedName>
    <definedName name="pr314" localSheetId="10">'KÖZVETETT'!#REF!</definedName>
    <definedName name="pr314" localSheetId="5">'MŰK-FELH'!#REF!</definedName>
    <definedName name="pr315" localSheetId="10">'KÖZVETETT'!#REF!</definedName>
    <definedName name="pr315" localSheetId="5">'MŰK-FELH'!#REF!</definedName>
  </definedNames>
  <calcPr fullCalcOnLoad="1"/>
</workbook>
</file>

<file path=xl/sharedStrings.xml><?xml version="1.0" encoding="utf-8"?>
<sst xmlns="http://schemas.openxmlformats.org/spreadsheetml/2006/main" count="882" uniqueCount="779">
  <si>
    <t>Önkormányzati szinten az alábbi közvetett támogatások szerepelnek a költségvetésben:</t>
  </si>
  <si>
    <r>
      <t xml:space="preserve">a)          </t>
    </r>
    <r>
      <rPr>
        <sz val="14"/>
        <color indexed="8"/>
        <rFont val="Times New Roman"/>
        <family val="1"/>
      </rPr>
      <t xml:space="preserve">ellátottak térítési díjának, illetve kártérítésének méltányossági alapon történő elengedésének összege: </t>
    </r>
  </si>
  <si>
    <r>
      <t xml:space="preserve">b)          </t>
    </r>
    <r>
      <rPr>
        <sz val="14"/>
        <color indexed="8"/>
        <rFont val="Times New Roman"/>
        <family val="1"/>
      </rPr>
      <t xml:space="preserve">lakosság részére lakásépítéshez, lakásfelújításhoz nyújtott kölcsönök elengedésének összege: </t>
    </r>
  </si>
  <si>
    <r>
      <t xml:space="preserve">c)           </t>
    </r>
    <r>
      <rPr>
        <sz val="14"/>
        <color indexed="8"/>
        <rFont val="Times New Roman"/>
        <family val="1"/>
      </rPr>
      <t>helyi adónál, gépjárműadónál biztosított kedvezmény, mentesség összege adónemenként</t>
    </r>
  </si>
  <si>
    <r>
      <t xml:space="preserve">d)          </t>
    </r>
    <r>
      <rPr>
        <sz val="14"/>
        <color indexed="8"/>
        <rFont val="Times New Roman"/>
        <family val="1"/>
      </rPr>
      <t xml:space="preserve">helyiségek, eszközök hasznosításából származó bevételből nyújtott kedvezmény, mentesség összege: </t>
    </r>
  </si>
  <si>
    <t xml:space="preserve">              gépjárműadó: </t>
  </si>
  <si>
    <t xml:space="preserve">              mely a tv. szerint kötelezően biztosítandó mentességeket és kedvezményeket jelenti</t>
  </si>
  <si>
    <r>
      <t xml:space="preserve">e)         </t>
    </r>
    <r>
      <rPr>
        <sz val="14"/>
        <color indexed="8"/>
        <rFont val="Times New Roman"/>
        <family val="1"/>
      </rPr>
      <t xml:space="preserve"> egyéb nyújtott kedvezmény, vagy kölcsön elengedésének összege:</t>
    </r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</si>
  <si>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</si>
  <si>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</si>
  <si>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</si>
  <si>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</si>
  <si>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</si>
  <si>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</si>
  <si>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</si>
  <si>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</si>
  <si>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</si>
  <si>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</si>
  <si>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</si>
  <si>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</si>
  <si>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</si>
  <si>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</si>
  <si>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</si>
  <si>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</si>
  <si>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</si>
  <si>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</si>
  <si>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</si>
  <si>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</si>
  <si>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</si>
  <si>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</si>
  <si>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</si>
  <si>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</si>
  <si>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</si>
  <si>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</si>
  <si>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</si>
  <si>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 xml:space="preserve"> ELŐIRÁNYZATOK</t>
  </si>
  <si>
    <t>Település üzemeltetés kiadásai</t>
  </si>
  <si>
    <t>Beruházási kiadások összesen:</t>
  </si>
  <si>
    <t>Víz termelés-kezelés-ellátás</t>
  </si>
  <si>
    <t>Szennyvíz gyűjtése, tisztítása, elhelyezése</t>
  </si>
  <si>
    <t>Felújítási kiadások összesen:</t>
  </si>
  <si>
    <t>Egyéb felhalmozási kiadások</t>
  </si>
  <si>
    <t>ÖNKORMÁNYZATI ELŐIRÁNYZATOK</t>
  </si>
  <si>
    <t>MINDÖSSZESEN</t>
  </si>
  <si>
    <t>eredeti ei.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</si>
  <si>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</si>
  <si>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</si>
  <si>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</si>
  <si>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</si>
  <si>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</si>
  <si>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</si>
  <si>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</si>
  <si>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</si>
  <si>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</si>
  <si>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</si>
  <si>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</si>
  <si>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</si>
  <si>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</si>
  <si>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</si>
  <si>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</si>
  <si>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</si>
  <si>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</si>
  <si>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</si>
  <si>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</si>
  <si>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</si>
  <si>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</si>
  <si>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</si>
  <si>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K44</t>
  </si>
  <si>
    <t>K48</t>
  </si>
  <si>
    <t>K4</t>
  </si>
  <si>
    <t>K506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</si>
  <si>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</si>
  <si>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</si>
  <si>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</si>
  <si>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</si>
  <si>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</si>
  <si>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</si>
  <si>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</si>
  <si>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</si>
  <si>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</si>
  <si>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</si>
  <si>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</si>
  <si>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</si>
  <si>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</si>
  <si>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</si>
  <si>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</si>
  <si>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</si>
  <si>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</si>
  <si>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</si>
  <si>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</si>
  <si>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</si>
  <si>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</si>
  <si>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</si>
  <si>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</si>
  <si>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</si>
  <si>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</si>
  <si>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</si>
  <si>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</si>
  <si>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</si>
  <si>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</si>
  <si>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</si>
  <si>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</si>
  <si>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</si>
  <si>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</si>
  <si>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</si>
  <si>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</si>
  <si>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</si>
  <si>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</si>
  <si>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</si>
  <si>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</si>
  <si>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</si>
  <si>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</si>
  <si>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</si>
  <si>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</si>
  <si>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</si>
  <si>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</si>
  <si>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</si>
  <si>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</si>
  <si>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</si>
  <si>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</si>
  <si>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</si>
  <si>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</si>
  <si>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</si>
  <si>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</si>
  <si>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</si>
  <si>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</si>
  <si>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</si>
  <si>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</si>
  <si>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</si>
  <si>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</si>
  <si>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</si>
  <si>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</si>
  <si>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</si>
  <si>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</si>
  <si>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</si>
  <si>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</si>
  <si>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</si>
  <si>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</si>
  <si>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</si>
  <si>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</si>
  <si>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</si>
  <si>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</si>
  <si>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</si>
  <si>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</si>
  <si>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</si>
  <si>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</si>
  <si>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</si>
  <si>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</si>
  <si>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</si>
  <si>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</si>
  <si>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</si>
  <si>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</si>
  <si>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</si>
  <si>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</si>
  <si>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</si>
  <si>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</si>
  <si>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</si>
  <si>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</si>
  <si>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</si>
  <si>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</si>
  <si>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</si>
  <si>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</si>
  <si>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</si>
  <si>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</si>
  <si>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</si>
  <si>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</si>
  <si>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</si>
  <si>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</si>
  <si>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</si>
  <si>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</si>
  <si>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</si>
  <si>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</si>
  <si>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</si>
  <si>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</si>
  <si>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</si>
  <si>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</si>
  <si>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</si>
  <si>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</si>
  <si>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</si>
  <si>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</si>
  <si>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</si>
  <si>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</si>
  <si>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</si>
  <si>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</si>
  <si>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</si>
  <si>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Ellátottak pénzbeli juttatásai </t>
  </si>
  <si>
    <t>Egyéb működési célú támogatások államháztartáson belülre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</si>
  <si>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</si>
  <si>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</si>
  <si>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</si>
  <si>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</si>
  <si>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</si>
  <si>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</si>
  <si>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</si>
  <si>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</si>
  <si>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</si>
  <si>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</si>
  <si>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</si>
  <si>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</si>
  <si>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</si>
  <si>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</si>
  <si>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</si>
  <si>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</si>
  <si>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</si>
  <si>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</si>
  <si>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</si>
  <si>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</si>
  <si>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</si>
  <si>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</si>
  <si>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</si>
  <si>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</si>
  <si>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</si>
  <si>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</si>
  <si>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</si>
  <si>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</si>
  <si>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</si>
  <si>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</si>
  <si>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</si>
  <si>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</si>
  <si>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</si>
  <si>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</si>
  <si>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</si>
  <si>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</si>
  <si>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</si>
  <si>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</si>
  <si>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</si>
  <si>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</si>
  <si>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</si>
  <si>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</si>
  <si>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</si>
  <si>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</si>
  <si>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</si>
  <si>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</si>
  <si>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</si>
  <si>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</si>
  <si>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</si>
  <si>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</si>
  <si>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</si>
  <si>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</si>
  <si>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</si>
  <si>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</si>
  <si>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</si>
  <si>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</si>
  <si>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</si>
  <si>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</si>
  <si>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</si>
  <si>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</si>
  <si>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</si>
  <si>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</si>
  <si>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</si>
  <si>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</si>
  <si>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Önkormányzat </t>
  </si>
  <si>
    <t>Összesen</t>
  </si>
  <si>
    <t>Önkormányzat</t>
  </si>
  <si>
    <t>BEVÉTELEK</t>
  </si>
  <si>
    <t>KIADÁSOK</t>
  </si>
  <si>
    <t>Működést szolgáló bevételek</t>
  </si>
  <si>
    <t>Működési kiadások</t>
  </si>
  <si>
    <t>Személyi juttatások</t>
  </si>
  <si>
    <t>Munkakadókat terhelő járulék</t>
  </si>
  <si>
    <t>Működési bevételek összesen</t>
  </si>
  <si>
    <t>Működési kiadások összesen</t>
  </si>
  <si>
    <t>Felhalmozást szolgáló bevételek</t>
  </si>
  <si>
    <t>Felhalmozási kiadások</t>
  </si>
  <si>
    <t>Felújítási kiadások</t>
  </si>
  <si>
    <t>Beruházási kiadások</t>
  </si>
  <si>
    <t>Felhalmozási bevételek összesen</t>
  </si>
  <si>
    <t>Felhalmozási kiadások összesen</t>
  </si>
  <si>
    <t>BEVÉTELEK MINDÖSSZESEN</t>
  </si>
  <si>
    <t>KIADÁSOK MINDÖSSZESEN</t>
  </si>
  <si>
    <t>Dologi kiadások</t>
  </si>
  <si>
    <t>Ellátottak pénzbeli juttatásai</t>
  </si>
  <si>
    <t>Egyéb működési kiadások</t>
  </si>
  <si>
    <t>Beruházási kiadások előzetes ÁFÁ-ja</t>
  </si>
  <si>
    <t>Felújítási előzetes ÁFÁ-ja</t>
  </si>
  <si>
    <t>Intézményfinanszírozás</t>
  </si>
  <si>
    <t>Felhalmozási célú támogatások államháztartáson belülről</t>
  </si>
  <si>
    <t>Közhatalmi bevételek</t>
  </si>
  <si>
    <t>Felhalmozási bevételek</t>
  </si>
  <si>
    <t>Működési célú átvett pénzeszközök</t>
  </si>
  <si>
    <t>Felhalmozási célú átvett pénzeszközök</t>
  </si>
  <si>
    <t>Előző évi pénzmaradvány igénybevétele</t>
  </si>
  <si>
    <t>alpolgármester, főpolgármester-helyettes, megyei közgyűlés elnöke</t>
  </si>
  <si>
    <t>egyéb, az önkormányzat rendeletében megállapított juttatás</t>
  </si>
  <si>
    <t xml:space="preserve"> - Újszülöttek családjának támogatása</t>
  </si>
  <si>
    <t xml:space="preserve">Egyéb nem intézményi ellátások </t>
  </si>
  <si>
    <t xml:space="preserve">Egyéb működési célú támogatások államháztartáson kívülre </t>
  </si>
  <si>
    <t>Befektetési c.értékpapír beváltása,értékesítése</t>
  </si>
  <si>
    <t>Viziközmű vagyonon végzett beruházás szükség szerint</t>
  </si>
  <si>
    <t xml:space="preserve">Leader tagdíj 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</si>
  <si>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</si>
  <si>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</si>
  <si>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</si>
  <si>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</si>
  <si>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</si>
  <si>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</si>
  <si>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</si>
  <si>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</si>
  <si>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</si>
  <si>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</si>
  <si>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</si>
  <si>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</si>
  <si>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</si>
  <si>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</si>
  <si>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</si>
  <si>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</si>
  <si>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</si>
  <si>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</si>
  <si>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</si>
  <si>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</si>
  <si>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</si>
  <si>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</si>
  <si>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</si>
  <si>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</si>
  <si>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</si>
  <si>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</si>
  <si>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</si>
  <si>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</si>
  <si>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</si>
  <si>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</si>
  <si>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</si>
  <si>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</si>
  <si>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</si>
  <si>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</si>
  <si>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</si>
  <si>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</si>
  <si>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</si>
  <si>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</si>
  <si>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</si>
  <si>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</si>
  <si>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</si>
  <si>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</si>
  <si>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</si>
  <si>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</si>
  <si>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</si>
  <si>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</si>
  <si>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</si>
  <si>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</si>
  <si>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</si>
  <si>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</si>
  <si>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</si>
  <si>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</si>
  <si>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</si>
  <si>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</si>
  <si>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</si>
  <si>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</si>
  <si>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</si>
  <si>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</si>
  <si>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</si>
  <si>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</si>
  <si>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</si>
  <si>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</si>
  <si>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</si>
  <si>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</si>
  <si>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</si>
  <si>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</si>
  <si>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</si>
  <si>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</si>
  <si>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</si>
  <si>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</si>
  <si>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</si>
  <si>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</si>
  <si>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</si>
  <si>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</si>
  <si>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</si>
  <si>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</si>
  <si>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</si>
  <si>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</si>
  <si>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</si>
  <si>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</si>
  <si>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</si>
  <si>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</si>
  <si>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</si>
  <si>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</si>
  <si>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</si>
  <si>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</si>
  <si>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</si>
  <si>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</si>
  <si>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</si>
  <si>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</si>
  <si>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</si>
  <si>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</si>
  <si>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</si>
  <si>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</si>
  <si>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</si>
  <si>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</si>
  <si>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</si>
  <si>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</si>
  <si>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</si>
  <si>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</si>
  <si>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</si>
  <si>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</si>
  <si>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</si>
  <si>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</si>
  <si>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</si>
  <si>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</si>
  <si>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</si>
  <si>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</si>
  <si>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</si>
  <si>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</si>
  <si>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</si>
  <si>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</si>
  <si>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</si>
  <si>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</si>
  <si>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Működési célú garancia- és kezességvállalásból származó kifizetés államháztartáson kívülre</t>
  </si>
  <si>
    <t>K507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</si>
  <si>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</si>
  <si>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</si>
  <si>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</si>
  <si>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</si>
  <si>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</si>
  <si>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</si>
  <si>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</si>
  <si>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</si>
  <si>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</si>
  <si>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</si>
  <si>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</si>
  <si>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</si>
  <si>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</si>
  <si>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</si>
  <si>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</si>
  <si>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</si>
  <si>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</si>
  <si>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</si>
  <si>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</si>
  <si>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</si>
  <si>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</si>
  <si>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</si>
  <si>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</si>
  <si>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</si>
  <si>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</si>
  <si>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</si>
  <si>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</si>
  <si>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</si>
  <si>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</si>
  <si>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</si>
  <si>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</si>
  <si>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</si>
  <si>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</si>
  <si>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</si>
  <si>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</si>
  <si>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</si>
  <si>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</si>
  <si>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</si>
  <si>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</si>
  <si>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</si>
  <si>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</si>
  <si>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</si>
  <si>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</si>
  <si>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</si>
  <si>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</si>
  <si>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</si>
  <si>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</si>
  <si>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</si>
  <si>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</si>
  <si>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</si>
  <si>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</si>
  <si>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</si>
  <si>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</si>
  <si>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</si>
  <si>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</si>
  <si>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</si>
  <si>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</si>
  <si>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</si>
  <si>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</si>
  <si>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</si>
  <si>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</si>
  <si>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</si>
  <si>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</si>
  <si>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</si>
  <si>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</si>
  <si>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</si>
  <si>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</si>
  <si>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</si>
  <si>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</si>
  <si>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</si>
  <si>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</si>
  <si>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</si>
  <si>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</si>
  <si>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</si>
  <si>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</si>
  <si>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</si>
  <si>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</si>
  <si>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</si>
  <si>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</si>
  <si>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</si>
  <si>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</si>
  <si>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</si>
  <si>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</si>
  <si>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</si>
  <si>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</si>
  <si>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</si>
  <si>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</si>
  <si>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</si>
  <si>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</si>
  <si>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</si>
  <si>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</si>
  <si>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</si>
  <si>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</si>
  <si>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</si>
  <si>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</si>
  <si>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</si>
  <si>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</si>
  <si>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</si>
  <si>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</si>
  <si>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</si>
  <si>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</si>
  <si>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</si>
  <si>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</si>
  <si>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Működési célú visszatérítendő támogatások, kölcsönök nyújtása áht-n.kívülre</t>
  </si>
  <si>
    <t>Viziközmű vagyonon végzett felújítás szükség szerint</t>
  </si>
  <si>
    <t>önkormányzati segély  "átmeneti segély"</t>
  </si>
  <si>
    <t>önkormányzati segély  "temetési segély"</t>
  </si>
  <si>
    <t>Vöröskereszt támogatása</t>
  </si>
  <si>
    <t>BERUHÁZÁSI kiadások</t>
  </si>
  <si>
    <t>B64</t>
  </si>
  <si>
    <t>B65</t>
  </si>
  <si>
    <t>Működési célú visszatérítendő támogatások, kölcsönök visszatérülése áht-n kívülről</t>
  </si>
  <si>
    <t>Működési célú visszatérítendő támogatások, kölcsönök visszatérülése áht-n belülről</t>
  </si>
  <si>
    <t>Egyéb működési célú átvett pénzeszközök áht-n kívülről</t>
  </si>
  <si>
    <t>Egyéb működési célú átvett pénzeszközök áht-n belülről</t>
  </si>
  <si>
    <t xml:space="preserve"> - települési támogatás (lakástámogatás)</t>
  </si>
  <si>
    <t>Áht-n belüli megelőlegezés</t>
  </si>
  <si>
    <t>Áht-n belüli megelőlegezés visszafizetése</t>
  </si>
  <si>
    <t>Önkormányzati vagyonnnal való gazdálkodás</t>
  </si>
  <si>
    <r>
      <t xml:space="preserve">FELÚJÍTÁSI </t>
    </r>
    <r>
      <rPr>
        <sz val="11"/>
        <rFont val="Times New Roman"/>
        <family val="1"/>
      </rPr>
      <t>kiadások</t>
    </r>
  </si>
  <si>
    <t>módosított ei. II.</t>
  </si>
  <si>
    <t xml:space="preserve"> </t>
  </si>
  <si>
    <t>Teljesítés</t>
  </si>
  <si>
    <t>Teljesítés %-a</t>
  </si>
  <si>
    <t>Módosítások</t>
  </si>
  <si>
    <t>ESZKÖZÖK</t>
  </si>
  <si>
    <t>A/I/1        Vagyoni értékű jogok</t>
  </si>
  <si>
    <t>A/I/2        Szellemi termékek</t>
  </si>
  <si>
    <t>A/I/3        Immateriális javak értékhelyesbítése</t>
  </si>
  <si>
    <t xml:space="preserve">A/I        Immateriális javak 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</si>
  <si>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</si>
  <si>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</si>
  <si>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</si>
  <si>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</si>
  <si>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</si>
  <si>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</si>
  <si>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</si>
  <si>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 xml:space="preserve">A/III/2        Tartós hitelviszonyt megtestesítő értékpapírok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</si>
  <si>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</si>
  <si>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</si>
  <si>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</si>
  <si>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</si>
  <si>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</t>
  </si>
  <si>
    <t xml:space="preserve">A)        NEMZETI VAGYONBA TARTOZÓ BEFEKTETETT ESZKÖZÖK 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</si>
  <si>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</si>
  <si>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</si>
  <si>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</si>
  <si>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</si>
  <si>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</si>
  <si>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</si>
  <si>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</si>
  <si>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</si>
  <si>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</si>
  <si>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</si>
  <si>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</si>
  <si>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</si>
  <si>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</si>
  <si>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 xml:space="preserve">B/II        Értékpapírok </t>
  </si>
  <si>
    <t>B)        NEMZETI VAGYONBA TARTOZÓ FORGÓESZKÖZÖK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</si>
  <si>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</si>
  <si>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</si>
  <si>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</si>
  <si>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</si>
  <si>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</si>
  <si>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</si>
  <si>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</si>
  <si>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</si>
  <si>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</si>
  <si>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</si>
  <si>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</si>
  <si>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</si>
  <si>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</si>
  <si>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</si>
  <si>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</si>
  <si>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</si>
  <si>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D/II/2        Költségvetési évet követően esedékes követelések felhalmozási célú támogatások bevételeire államháztartáson belülről 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</si>
  <si>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</si>
  <si>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</si>
  <si>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</si>
  <si>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 xml:space="preserve">D/II/6        Költségvetési évet követően esedékes követelések működési célú átvett pénzeszközre </t>
  </si>
  <si>
    <t xml:space="preserve">D/II/7        Költségvetési évet követően esedékes követelések felhalmozási célú átvett pénzeszközre </t>
  </si>
  <si>
    <t xml:space="preserve">D/II/8        Költségvetési évet követően esedékes követelések finanszírozási bevételekre </t>
  </si>
  <si>
    <t xml:space="preserve">D/II        Költségvetési évet követően esedékes követelések </t>
  </si>
  <si>
    <t xml:space="preserve">D/III/1        Adott előlegek 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</si>
  <si>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</si>
  <si>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</si>
  <si>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</si>
  <si>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</si>
  <si>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</si>
  <si>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</si>
  <si>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</si>
  <si>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</si>
  <si>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</si>
  <si>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</si>
  <si>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</si>
  <si>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</si>
  <si>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 xml:space="preserve">D)        KÖVETELÉSEK 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</si>
  <si>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</si>
  <si>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</si>
  <si>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</si>
  <si>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</si>
  <si>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</si>
  <si>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</si>
  <si>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</si>
  <si>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</si>
  <si>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</si>
  <si>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</si>
  <si>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</si>
  <si>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</si>
  <si>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</si>
  <si>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 xml:space="preserve">G)        SAJÁT TŐKE 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</si>
  <si>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</si>
  <si>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</si>
  <si>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</si>
  <si>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</si>
  <si>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 xml:space="preserve">H/I/5        Költségvetési évben esedékes kötelezettségek egyéb működési célú kiadásokra </t>
  </si>
  <si>
    <t>H/I/6        Költségvetési évben esedékes kötelezettségek beruházásokra</t>
  </si>
  <si>
    <t>H/I/7        Költségvetési évben esedékes kötelezettségek felújításokra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</si>
  <si>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</si>
  <si>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</si>
  <si>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        Költségvetési évben esedékes kötelezettségek 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</si>
  <si>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</si>
  <si>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</si>
  <si>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</si>
  <si>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</si>
  <si>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 xml:space="preserve">H/II/5        Költségvetési évet követően esedékes kötelezettségek egyéb működési célú kiadásokra </t>
  </si>
  <si>
    <t>H/II/6        Költségvetési évet követően esedékes kötelezettségek beruházásokra</t>
  </si>
  <si>
    <t>H/II/7        Költségvetési évet követően esedékes kötelezettségek felújításokra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</si>
  <si>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</si>
  <si>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</si>
  <si>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</si>
  <si>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</si>
  <si>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</si>
  <si>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</si>
  <si>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</si>
  <si>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</si>
  <si>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</si>
  <si>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</si>
  <si>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 xml:space="preserve">H/III        Kötelezettség jellegű sajátos elszámolások </t>
  </si>
  <si>
    <t xml:space="preserve">H)        KÖTELEZETTSÉGEK 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</si>
  <si>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</si>
  <si>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</si>
  <si>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</si>
  <si>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</si>
  <si>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</si>
  <si>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</t>
  </si>
  <si>
    <t xml:space="preserve">FORRÁSOK ÖSSZESEN </t>
  </si>
  <si>
    <t>KÖLTSÉGVETÉSI SZERV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</si>
  <si>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</si>
  <si>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</si>
  <si>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</si>
  <si>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</si>
  <si>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</si>
  <si>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</si>
  <si>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</si>
  <si>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</si>
  <si>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</si>
  <si>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</si>
  <si>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</si>
  <si>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</si>
  <si>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</si>
  <si>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</si>
  <si>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</si>
  <si>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</si>
  <si>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</si>
  <si>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</si>
  <si>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</si>
  <si>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</si>
  <si>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</si>
  <si>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</si>
  <si>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</si>
  <si>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</si>
  <si>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</si>
  <si>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</si>
  <si>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</si>
  <si>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</si>
  <si>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</si>
  <si>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</si>
  <si>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</si>
  <si>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</si>
  <si>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</si>
  <si>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</si>
  <si>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</si>
  <si>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</si>
  <si>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</si>
  <si>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</si>
  <si>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</si>
  <si>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</si>
  <si>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</si>
  <si>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</si>
  <si>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</si>
  <si>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</si>
  <si>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</si>
  <si>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</si>
  <si>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</si>
  <si>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</si>
  <si>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</si>
  <si>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</si>
  <si>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</si>
  <si>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</si>
  <si>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</si>
  <si>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</si>
  <si>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</si>
  <si>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</si>
  <si>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</si>
  <si>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</si>
  <si>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</si>
  <si>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</si>
  <si>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D/III/1f        - ebből: túlfizetések, téves és visszajáró kifizetések</t>
  </si>
  <si>
    <t>H/III/8        Letétre, megőrzésre, fedezetkezelésre átvett pénzeszközök, biztosítékok</t>
  </si>
  <si>
    <t>Fertőboz Község Önkormányzata</t>
  </si>
  <si>
    <t xml:space="preserve">  </t>
  </si>
  <si>
    <t>Tartalék</t>
  </si>
  <si>
    <t>K513</t>
  </si>
  <si>
    <t>B411</t>
  </si>
  <si>
    <t>Biztosító által fizetett kártérítés</t>
  </si>
  <si>
    <t>B74</t>
  </si>
  <si>
    <t xml:space="preserve">mód. ei. </t>
  </si>
  <si>
    <t>módosított ei.</t>
  </si>
  <si>
    <t xml:space="preserve">Pereszteg Orvosi ügyelet  </t>
  </si>
  <si>
    <t>Soproni Kistérésgi Társulás</t>
  </si>
  <si>
    <t>Lövő Gyermekjóléti  Szolgálat</t>
  </si>
  <si>
    <t xml:space="preserve">Világörökségi tagdíj </t>
  </si>
  <si>
    <t>TÖOSZ tagdíj</t>
  </si>
  <si>
    <t>Fogorvosi eszköz vásárlásának támogatása</t>
  </si>
  <si>
    <t>mód. ei.</t>
  </si>
  <si>
    <t xml:space="preserve">Mód. Ei. </t>
  </si>
  <si>
    <t>E/I Más előzetesen felszámított nem levonható általános forgalmi adó</t>
  </si>
  <si>
    <t>09       Különféle egyéb eredményszemléletű bevételek</t>
  </si>
  <si>
    <t>08       Felhalmozási célú támogatások eredményszemléletű bevételei</t>
  </si>
  <si>
    <t>2017 évi előirányzat</t>
  </si>
  <si>
    <t>2017. évi mód. ei.</t>
  </si>
  <si>
    <t>2017. évi ei.</t>
  </si>
  <si>
    <t>2017. évi ei. mód. II.</t>
  </si>
  <si>
    <t>Önkormányzat 2017. évi zárszámadása</t>
  </si>
  <si>
    <t>Előző időszak (2016. év)</t>
  </si>
  <si>
    <t>Tárgyi időszak (2017. év)</t>
  </si>
  <si>
    <t>2017.évi ei.</t>
  </si>
  <si>
    <t xml:space="preserve">2017. évi mód. ei. </t>
  </si>
  <si>
    <t xml:space="preserve">2017 évi előir </t>
  </si>
  <si>
    <t>2018 évi elői.</t>
  </si>
  <si>
    <t>2019 évi előir.</t>
  </si>
  <si>
    <t>2020 évi előir.</t>
  </si>
  <si>
    <t>NINCS KÉSZ</t>
  </si>
  <si>
    <t>Illemhely</t>
  </si>
  <si>
    <t>Urna táblák</t>
  </si>
  <si>
    <t>Település arculati kézikönyv</t>
  </si>
  <si>
    <t>Ingatlan vételár</t>
  </si>
  <si>
    <t>Szennyvíz szivattyú-csere (Tóth László)</t>
  </si>
  <si>
    <t>Szennyvíz csonk kialakítás</t>
  </si>
  <si>
    <t>Tárgyi eszközös beszerzése ( színpad szőnyeg, karácsonyi dekoráció, kazán)</t>
  </si>
  <si>
    <t>Önkormányzati vagyonnal való gazdálkodás</t>
  </si>
  <si>
    <t>volt tűzoltószertár felújítása</t>
  </si>
  <si>
    <t>orvosi rendelő+hivatal fűtéskorszerűsítés</t>
  </si>
  <si>
    <t>orvosi rendelő ajtó, ablak csere</t>
  </si>
  <si>
    <t>Közvilágítás Mise út</t>
  </si>
  <si>
    <t>Egyéb Tárgyi eszközök</t>
  </si>
  <si>
    <t>BURSA ösztöndíj</t>
  </si>
  <si>
    <t>Támogatások nyújtás   ( Ft)</t>
  </si>
  <si>
    <t>Kölly József jutalom</t>
  </si>
  <si>
    <t>Lakosságnak juttatott támogatások, szociális, rászorultsági jellegű ellátások (Ft)</t>
  </si>
  <si>
    <t xml:space="preserve"> - Tankönyv támogatás,idősek támogatása</t>
  </si>
  <si>
    <t>Alpokalja Vidékfejlesztési támogatás</t>
  </si>
  <si>
    <t>Önkéntes Tűzoltó Egyesület Nagycenk</t>
  </si>
  <si>
    <t>Hulladékgazdálkodási társulás</t>
  </si>
  <si>
    <t>MŰKÖDÉSI ÉS FELHALMOZÁSI CÉLÚ BEVÉTELI ÉS KIADÁSI ELŐIRÁNYZATOK ( Ft )</t>
  </si>
  <si>
    <t>A helyi önkormányzat pénzmaradvány kimutatása ( Ft)</t>
  </si>
  <si>
    <t>A helyi önkormányzat eredménykimutatása (Ft)</t>
  </si>
  <si>
    <t>A helyi önkormányzat mérlege ( Ft)</t>
  </si>
  <si>
    <t>A közvetett támogatások (Ft)</t>
  </si>
  <si>
    <t>FEJLESZTÉSEK ( Ft)</t>
  </si>
  <si>
    <t>Kiadások (Ft)</t>
  </si>
  <si>
    <t>Bevételek  Ft)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</si>
</sst>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Bookman Old Style"/>
      <family val="1"/>
    </font>
    <font>
      <b/>
      <i/>
      <u val="single"/>
      <sz val="11"/>
      <color indexed="8"/>
      <name val="Bookman Old Style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Bookman Old Style"/>
      <family val="1"/>
    </font>
    <font>
      <b/>
      <sz val="16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Bookman Old Style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1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0">
      <alignment/>
      <protection/>
    </xf>
    <xf numFmtId="0" fontId="6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1" fillId="0" borderId="0" applyFont="0" applyFill="0" applyBorder="0" applyAlignment="0" applyProtection="0"/>
  </cellStyleXfs>
  <cellXfs count="306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4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3" fillId="0" borderId="10" xfId="0" applyFont="1" applyBorder="1" applyAlignment="1">
      <alignment wrapText="1"/>
    </xf>
    <xf numFmtId="0" fontId="7" fillId="34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19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3" fontId="19" fillId="0" borderId="0" xfId="40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35" borderId="16" xfId="0" applyFont="1" applyFill="1" applyBorder="1" applyAlignment="1">
      <alignment/>
    </xf>
    <xf numFmtId="0" fontId="19" fillId="35" borderId="17" xfId="0" applyFont="1" applyFill="1" applyBorder="1" applyAlignment="1">
      <alignment horizontal="center"/>
    </xf>
    <xf numFmtId="0" fontId="18" fillId="35" borderId="17" xfId="0" applyFont="1" applyFill="1" applyBorder="1" applyAlignment="1">
      <alignment/>
    </xf>
    <xf numFmtId="0" fontId="18" fillId="36" borderId="0" xfId="0" applyFont="1" applyFill="1" applyAlignment="1">
      <alignment/>
    </xf>
    <xf numFmtId="0" fontId="18" fillId="36" borderId="0" xfId="0" applyFont="1" applyFill="1" applyAlignment="1">
      <alignment horizontal="center"/>
    </xf>
    <xf numFmtId="3" fontId="18" fillId="0" borderId="12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8" xfId="0" applyFont="1" applyBorder="1" applyAlignment="1">
      <alignment horizontal="left"/>
    </xf>
    <xf numFmtId="0" fontId="19" fillId="36" borderId="18" xfId="0" applyFont="1" applyFill="1" applyBorder="1" applyAlignment="1">
      <alignment/>
    </xf>
    <xf numFmtId="0" fontId="19" fillId="0" borderId="18" xfId="0" applyFont="1" applyBorder="1" applyAlignment="1">
      <alignment/>
    </xf>
    <xf numFmtId="0" fontId="19" fillId="35" borderId="19" xfId="0" applyFont="1" applyFill="1" applyBorder="1" applyAlignment="1">
      <alignment/>
    </xf>
    <xf numFmtId="0" fontId="18" fillId="0" borderId="20" xfId="0" applyFont="1" applyBorder="1" applyAlignment="1">
      <alignment/>
    </xf>
    <xf numFmtId="3" fontId="18" fillId="0" borderId="21" xfId="0" applyNumberFormat="1" applyFont="1" applyBorder="1" applyAlignment="1">
      <alignment/>
    </xf>
    <xf numFmtId="3" fontId="18" fillId="0" borderId="21" xfId="0" applyNumberFormat="1" applyFont="1" applyBorder="1" applyAlignment="1">
      <alignment horizontal="left"/>
    </xf>
    <xf numFmtId="3" fontId="19" fillId="36" borderId="21" xfId="0" applyNumberFormat="1" applyFont="1" applyFill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21" xfId="0" applyNumberFormat="1" applyFont="1" applyBorder="1" applyAlignment="1">
      <alignment horizontal="center"/>
    </xf>
    <xf numFmtId="3" fontId="19" fillId="35" borderId="22" xfId="0" applyNumberFormat="1" applyFont="1" applyFill="1" applyBorder="1" applyAlignment="1">
      <alignment/>
    </xf>
    <xf numFmtId="3" fontId="18" fillId="0" borderId="20" xfId="0" applyNumberFormat="1" applyFont="1" applyBorder="1" applyAlignment="1">
      <alignment/>
    </xf>
    <xf numFmtId="3" fontId="18" fillId="0" borderId="23" xfId="0" applyNumberFormat="1" applyFont="1" applyBorder="1" applyAlignment="1">
      <alignment/>
    </xf>
    <xf numFmtId="3" fontId="19" fillId="36" borderId="20" xfId="0" applyNumberFormat="1" applyFont="1" applyFill="1" applyBorder="1" applyAlignment="1">
      <alignment/>
    </xf>
    <xf numFmtId="3" fontId="19" fillId="0" borderId="20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3" fontId="19" fillId="35" borderId="24" xfId="0" applyNumberFormat="1" applyFont="1" applyFill="1" applyBorder="1" applyAlignment="1">
      <alignment/>
    </xf>
    <xf numFmtId="3" fontId="18" fillId="0" borderId="21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3" fillId="0" borderId="23" xfId="0" applyFont="1" applyBorder="1" applyAlignment="1">
      <alignment horizontal="justify"/>
    </xf>
    <xf numFmtId="0" fontId="23" fillId="0" borderId="25" xfId="0" applyFont="1" applyBorder="1" applyAlignment="1">
      <alignment horizontal="justify"/>
    </xf>
    <xf numFmtId="0" fontId="24" fillId="0" borderId="25" xfId="0" applyFont="1" applyBorder="1" applyAlignment="1">
      <alignment horizontal="justify"/>
    </xf>
    <xf numFmtId="0" fontId="25" fillId="0" borderId="26" xfId="0" applyFont="1" applyBorder="1" applyAlignment="1">
      <alignment/>
    </xf>
    <xf numFmtId="0" fontId="23" fillId="0" borderId="25" xfId="0" applyFont="1" applyBorder="1" applyAlignment="1">
      <alignment horizontal="justify" wrapText="1"/>
    </xf>
    <xf numFmtId="3" fontId="25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0" fontId="0" fillId="0" borderId="28" xfId="0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/>
    </xf>
    <xf numFmtId="0" fontId="6" fillId="37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left" vertical="center"/>
    </xf>
    <xf numFmtId="0" fontId="7" fillId="38" borderId="10" xfId="0" applyFont="1" applyFill="1" applyBorder="1" applyAlignment="1">
      <alignment/>
    </xf>
    <xf numFmtId="0" fontId="7" fillId="38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 horizontal="left" vertical="center"/>
    </xf>
    <xf numFmtId="0" fontId="7" fillId="37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3" fontId="30" fillId="34" borderId="10" xfId="0" applyNumberFormat="1" applyFont="1" applyFill="1" applyBorder="1" applyAlignment="1">
      <alignment/>
    </xf>
    <xf numFmtId="3" fontId="31" fillId="34" borderId="10" xfId="0" applyNumberFormat="1" applyFont="1" applyFill="1" applyBorder="1" applyAlignment="1">
      <alignment/>
    </xf>
    <xf numFmtId="3" fontId="31" fillId="0" borderId="10" xfId="0" applyNumberFormat="1" applyFont="1" applyBorder="1" applyAlignment="1">
      <alignment/>
    </xf>
    <xf numFmtId="3" fontId="18" fillId="0" borderId="20" xfId="0" applyNumberFormat="1" applyFont="1" applyBorder="1" applyAlignment="1">
      <alignment horizontal="right"/>
    </xf>
    <xf numFmtId="0" fontId="18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/>
    </xf>
    <xf numFmtId="0" fontId="73" fillId="0" borderId="10" xfId="0" applyFont="1" applyBorder="1" applyAlignment="1">
      <alignment/>
    </xf>
    <xf numFmtId="0" fontId="74" fillId="0" borderId="29" xfId="0" applyFont="1" applyBorder="1" applyAlignment="1">
      <alignment/>
    </xf>
    <xf numFmtId="0" fontId="75" fillId="0" borderId="26" xfId="0" applyFont="1" applyBorder="1" applyAlignment="1">
      <alignment/>
    </xf>
    <xf numFmtId="0" fontId="29" fillId="0" borderId="26" xfId="0" applyFont="1" applyBorder="1" applyAlignment="1">
      <alignment/>
    </xf>
    <xf numFmtId="0" fontId="11" fillId="0" borderId="10" xfId="0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vertical="center"/>
    </xf>
    <xf numFmtId="173" fontId="11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73" fontId="7" fillId="0" borderId="10" xfId="0" applyNumberFormat="1" applyFont="1" applyFill="1" applyBorder="1" applyAlignment="1">
      <alignment vertical="center"/>
    </xf>
    <xf numFmtId="0" fontId="11" fillId="39" borderId="10" xfId="0" applyFont="1" applyFill="1" applyBorder="1" applyAlignment="1">
      <alignment horizontal="left" vertical="center" wrapText="1"/>
    </xf>
    <xf numFmtId="0" fontId="26" fillId="39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72" fontId="11" fillId="0" borderId="10" xfId="0" applyNumberFormat="1" applyFont="1" applyFill="1" applyBorder="1" applyAlignment="1">
      <alignment horizontal="left" vertical="center"/>
    </xf>
    <xf numFmtId="173" fontId="7" fillId="37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40" borderId="3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wrapText="1"/>
    </xf>
    <xf numFmtId="0" fontId="31" fillId="0" borderId="10" xfId="0" applyFont="1" applyFill="1" applyBorder="1" applyAlignment="1">
      <alignment horizontal="center" vertical="center" wrapText="1"/>
    </xf>
    <xf numFmtId="3" fontId="19" fillId="36" borderId="0" xfId="0" applyNumberFormat="1" applyFont="1" applyFill="1" applyAlignment="1">
      <alignment/>
    </xf>
    <xf numFmtId="0" fontId="7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8" fillId="0" borderId="31" xfId="0" applyFont="1" applyBorder="1" applyAlignment="1">
      <alignment/>
    </xf>
    <xf numFmtId="0" fontId="19" fillId="0" borderId="31" xfId="0" applyFont="1" applyBorder="1" applyAlignment="1">
      <alignment/>
    </xf>
    <xf numFmtId="3" fontId="19" fillId="35" borderId="10" xfId="0" applyNumberFormat="1" applyFont="1" applyFill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 horizontal="center"/>
    </xf>
    <xf numFmtId="0" fontId="30" fillId="36" borderId="16" xfId="0" applyFont="1" applyFill="1" applyBorder="1" applyAlignment="1">
      <alignment horizontal="left"/>
    </xf>
    <xf numFmtId="0" fontId="30" fillId="36" borderId="17" xfId="0" applyFont="1" applyFill="1" applyBorder="1" applyAlignment="1">
      <alignment horizontal="left"/>
    </xf>
    <xf numFmtId="0" fontId="30" fillId="36" borderId="10" xfId="0" applyFont="1" applyFill="1" applyBorder="1" applyAlignment="1">
      <alignment horizontal="center"/>
    </xf>
    <xf numFmtId="0" fontId="30" fillId="36" borderId="34" xfId="0" applyFont="1" applyFill="1" applyBorder="1" applyAlignment="1">
      <alignment/>
    </xf>
    <xf numFmtId="0" fontId="30" fillId="36" borderId="21" xfId="0" applyFont="1" applyFill="1" applyBorder="1" applyAlignment="1">
      <alignment horizontal="center"/>
    </xf>
    <xf numFmtId="0" fontId="30" fillId="36" borderId="20" xfId="0" applyFont="1" applyFill="1" applyBorder="1" applyAlignment="1">
      <alignment/>
    </xf>
    <xf numFmtId="0" fontId="30" fillId="36" borderId="35" xfId="0" applyFont="1" applyFill="1" applyBorder="1" applyAlignment="1">
      <alignment horizontal="left"/>
    </xf>
    <xf numFmtId="0" fontId="19" fillId="0" borderId="36" xfId="0" applyFont="1" applyBorder="1" applyAlignment="1">
      <alignment/>
    </xf>
    <xf numFmtId="0" fontId="18" fillId="0" borderId="37" xfId="0" applyFont="1" applyBorder="1" applyAlignment="1">
      <alignment/>
    </xf>
    <xf numFmtId="3" fontId="18" fillId="0" borderId="36" xfId="0" applyNumberFormat="1" applyFont="1" applyBorder="1" applyAlignment="1">
      <alignment/>
    </xf>
    <xf numFmtId="0" fontId="18" fillId="0" borderId="38" xfId="0" applyFont="1" applyBorder="1" applyAlignment="1">
      <alignment/>
    </xf>
    <xf numFmtId="0" fontId="18" fillId="35" borderId="35" xfId="0" applyFont="1" applyFill="1" applyBorder="1" applyAlignment="1">
      <alignment/>
    </xf>
    <xf numFmtId="0" fontId="76" fillId="36" borderId="10" xfId="0" applyFont="1" applyFill="1" applyBorder="1" applyAlignment="1">
      <alignment horizontal="center"/>
    </xf>
    <xf numFmtId="3" fontId="19" fillId="0" borderId="39" xfId="0" applyNumberFormat="1" applyFont="1" applyBorder="1" applyAlignment="1">
      <alignment/>
    </xf>
    <xf numFmtId="3" fontId="19" fillId="0" borderId="31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18" fillId="0" borderId="40" xfId="0" applyNumberFormat="1" applyFont="1" applyBorder="1" applyAlignment="1">
      <alignment/>
    </xf>
    <xf numFmtId="3" fontId="19" fillId="0" borderId="41" xfId="0" applyNumberFormat="1" applyFont="1" applyBorder="1" applyAlignment="1">
      <alignment/>
    </xf>
    <xf numFmtId="3" fontId="19" fillId="35" borderId="10" xfId="0" applyNumberFormat="1" applyFont="1" applyFill="1" applyBorder="1" applyAlignment="1">
      <alignment horizontal="right"/>
    </xf>
    <xf numFmtId="3" fontId="19" fillId="36" borderId="0" xfId="0" applyNumberFormat="1" applyFont="1" applyFill="1" applyBorder="1" applyAlignment="1">
      <alignment/>
    </xf>
    <xf numFmtId="0" fontId="19" fillId="0" borderId="42" xfId="0" applyFont="1" applyBorder="1" applyAlignment="1">
      <alignment/>
    </xf>
    <xf numFmtId="0" fontId="18" fillId="35" borderId="24" xfId="0" applyFont="1" applyFill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0" fontId="18" fillId="0" borderId="34" xfId="0" applyFont="1" applyBorder="1" applyAlignment="1">
      <alignment/>
    </xf>
    <xf numFmtId="0" fontId="18" fillId="0" borderId="21" xfId="0" applyFont="1" applyBorder="1" applyAlignment="1">
      <alignment/>
    </xf>
    <xf numFmtId="0" fontId="19" fillId="0" borderId="21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3" fontId="19" fillId="19" borderId="20" xfId="0" applyNumberFormat="1" applyFont="1" applyFill="1" applyBorder="1" applyAlignment="1">
      <alignment/>
    </xf>
    <xf numFmtId="3" fontId="19" fillId="0" borderId="20" xfId="0" applyNumberFormat="1" applyFont="1" applyBorder="1" applyAlignment="1">
      <alignment/>
    </xf>
    <xf numFmtId="0" fontId="19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0" fontId="19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/>
    </xf>
    <xf numFmtId="0" fontId="18" fillId="0" borderId="43" xfId="0" applyFont="1" applyBorder="1" applyAlignment="1">
      <alignment/>
    </xf>
    <xf numFmtId="3" fontId="19" fillId="0" borderId="20" xfId="0" applyNumberFormat="1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4" fillId="41" borderId="10" xfId="0" applyFont="1" applyFill="1" applyBorder="1" applyAlignment="1">
      <alignment horizontal="left" vertical="top" wrapText="1"/>
    </xf>
    <xf numFmtId="3" fontId="4" fillId="41" borderId="1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11" fillId="41" borderId="10" xfId="0" applyFont="1" applyFill="1" applyBorder="1" applyAlignment="1">
      <alignment/>
    </xf>
    <xf numFmtId="0" fontId="4" fillId="35" borderId="10" xfId="0" applyFont="1" applyFill="1" applyBorder="1" applyAlignment="1">
      <alignment horizontal="left" vertical="top" wrapText="1"/>
    </xf>
    <xf numFmtId="3" fontId="4" fillId="35" borderId="10" xfId="0" applyNumberFormat="1" applyFont="1" applyFill="1" applyBorder="1" applyAlignment="1">
      <alignment horizontal="right" vertical="top" wrapText="1"/>
    </xf>
    <xf numFmtId="0" fontId="11" fillId="35" borderId="10" xfId="0" applyFont="1" applyFill="1" applyBorder="1" applyAlignment="1">
      <alignment/>
    </xf>
    <xf numFmtId="0" fontId="6" fillId="41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10" fontId="29" fillId="0" borderId="10" xfId="0" applyNumberFormat="1" applyFont="1" applyBorder="1" applyAlignment="1">
      <alignment/>
    </xf>
    <xf numFmtId="10" fontId="30" fillId="34" borderId="10" xfId="0" applyNumberFormat="1" applyFont="1" applyFill="1" applyBorder="1" applyAlignment="1">
      <alignment/>
    </xf>
    <xf numFmtId="10" fontId="31" fillId="34" borderId="10" xfId="0" applyNumberFormat="1" applyFont="1" applyFill="1" applyBorder="1" applyAlignment="1">
      <alignment/>
    </xf>
    <xf numFmtId="10" fontId="18" fillId="0" borderId="34" xfId="0" applyNumberFormat="1" applyFont="1" applyBorder="1" applyAlignment="1">
      <alignment/>
    </xf>
    <xf numFmtId="10" fontId="19" fillId="36" borderId="34" xfId="0" applyNumberFormat="1" applyFont="1" applyFill="1" applyBorder="1" applyAlignment="1">
      <alignment/>
    </xf>
    <xf numFmtId="10" fontId="19" fillId="35" borderId="46" xfId="0" applyNumberFormat="1" applyFont="1" applyFill="1" applyBorder="1" applyAlignment="1">
      <alignment/>
    </xf>
    <xf numFmtId="10" fontId="18" fillId="0" borderId="43" xfId="0" applyNumberFormat="1" applyFont="1" applyBorder="1" applyAlignment="1">
      <alignment/>
    </xf>
    <xf numFmtId="10" fontId="19" fillId="36" borderId="43" xfId="0" applyNumberFormat="1" applyFont="1" applyFill="1" applyBorder="1" applyAlignment="1">
      <alignment/>
    </xf>
    <xf numFmtId="10" fontId="19" fillId="35" borderId="47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right" vertical="center"/>
    </xf>
    <xf numFmtId="10" fontId="73" fillId="0" borderId="10" xfId="0" applyNumberFormat="1" applyFont="1" applyBorder="1" applyAlignment="1">
      <alignment/>
    </xf>
    <xf numFmtId="10" fontId="78" fillId="0" borderId="10" xfId="0" applyNumberFormat="1" applyFont="1" applyBorder="1" applyAlignment="1">
      <alignment/>
    </xf>
    <xf numFmtId="0" fontId="78" fillId="0" borderId="10" xfId="0" applyFont="1" applyBorder="1" applyAlignment="1">
      <alignment/>
    </xf>
    <xf numFmtId="10" fontId="19" fillId="35" borderId="48" xfId="0" applyNumberFormat="1" applyFont="1" applyFill="1" applyBorder="1" applyAlignment="1">
      <alignment horizontal="right"/>
    </xf>
    <xf numFmtId="10" fontId="19" fillId="36" borderId="0" xfId="0" applyNumberFormat="1" applyFont="1" applyFill="1" applyBorder="1" applyAlignment="1">
      <alignment/>
    </xf>
    <xf numFmtId="10" fontId="19" fillId="0" borderId="42" xfId="0" applyNumberFormat="1" applyFont="1" applyBorder="1" applyAlignment="1">
      <alignment/>
    </xf>
    <xf numFmtId="10" fontId="19" fillId="0" borderId="31" xfId="0" applyNumberFormat="1" applyFont="1" applyBorder="1" applyAlignment="1">
      <alignment/>
    </xf>
    <xf numFmtId="10" fontId="18" fillId="0" borderId="31" xfId="0" applyNumberFormat="1" applyFont="1" applyBorder="1" applyAlignment="1">
      <alignment/>
    </xf>
    <xf numFmtId="0" fontId="20" fillId="34" borderId="10" xfId="0" applyFont="1" applyFill="1" applyBorder="1" applyAlignment="1">
      <alignment vertical="center" wrapText="1"/>
    </xf>
    <xf numFmtId="0" fontId="28" fillId="34" borderId="10" xfId="0" applyFont="1" applyFill="1" applyBorder="1" applyAlignment="1">
      <alignment horizontal="left" vertical="center"/>
    </xf>
    <xf numFmtId="3" fontId="28" fillId="34" borderId="10" xfId="0" applyNumberFormat="1" applyFont="1" applyFill="1" applyBorder="1" applyAlignment="1">
      <alignment/>
    </xf>
    <xf numFmtId="10" fontId="28" fillId="34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/>
    </xf>
    <xf numFmtId="0" fontId="20" fillId="34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20" fillId="42" borderId="10" xfId="0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0" fontId="28" fillId="42" borderId="10" xfId="0" applyFont="1" applyFill="1" applyBorder="1" applyAlignment="1">
      <alignment horizontal="left" vertical="center"/>
    </xf>
    <xf numFmtId="0" fontId="28" fillId="42" borderId="10" xfId="0" applyFont="1" applyFill="1" applyBorder="1" applyAlignment="1">
      <alignment/>
    </xf>
    <xf numFmtId="10" fontId="28" fillId="42" borderId="10" xfId="0" applyNumberFormat="1" applyFont="1" applyFill="1" applyBorder="1" applyAlignment="1">
      <alignment/>
    </xf>
    <xf numFmtId="0" fontId="79" fillId="0" borderId="0" xfId="0" applyFont="1" applyAlignment="1">
      <alignment wrapText="1"/>
    </xf>
    <xf numFmtId="3" fontId="18" fillId="0" borderId="49" xfId="0" applyNumberFormat="1" applyFont="1" applyBorder="1" applyAlignment="1">
      <alignment/>
    </xf>
    <xf numFmtId="3" fontId="19" fillId="0" borderId="36" xfId="0" applyNumberFormat="1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38" xfId="0" applyFont="1" applyBorder="1" applyAlignment="1">
      <alignment horizontal="center"/>
    </xf>
    <xf numFmtId="10" fontId="73" fillId="43" borderId="10" xfId="0" applyNumberFormat="1" applyFont="1" applyFill="1" applyBorder="1" applyAlignment="1">
      <alignment/>
    </xf>
    <xf numFmtId="0" fontId="5" fillId="0" borderId="10" xfId="0" applyFont="1" applyBorder="1" applyAlignment="1" quotePrefix="1">
      <alignment horizontal="left" vertical="top" wrapText="1"/>
    </xf>
    <xf numFmtId="3" fontId="73" fillId="0" borderId="0" xfId="0" applyNumberFormat="1" applyFont="1" applyAlignment="1">
      <alignment/>
    </xf>
    <xf numFmtId="3" fontId="73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3" fontId="76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42" xfId="0" applyNumberFormat="1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50" xfId="0" applyFont="1" applyBorder="1" applyAlignment="1">
      <alignment horizontal="center"/>
    </xf>
    <xf numFmtId="3" fontId="18" fillId="0" borderId="33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10" fontId="18" fillId="0" borderId="26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51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3" fontId="28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20" xfId="0" applyFont="1" applyBorder="1" applyAlignment="1">
      <alignment horizontal="center"/>
    </xf>
    <xf numFmtId="3" fontId="78" fillId="0" borderId="20" xfId="0" applyNumberFormat="1" applyFont="1" applyBorder="1" applyAlignment="1">
      <alignment horizontal="center"/>
    </xf>
    <xf numFmtId="3" fontId="19" fillId="0" borderId="0" xfId="40" applyNumberFormat="1" applyFont="1" applyAlignment="1">
      <alignment horizontal="center"/>
    </xf>
    <xf numFmtId="0" fontId="19" fillId="0" borderId="37" xfId="0" applyFont="1" applyBorder="1" applyAlignment="1">
      <alignment horizontal="left"/>
    </xf>
    <xf numFmtId="0" fontId="0" fillId="0" borderId="52" xfId="0" applyBorder="1" applyAlignment="1">
      <alignment horizontal="left"/>
    </xf>
    <xf numFmtId="0" fontId="19" fillId="0" borderId="36" xfId="0" applyFont="1" applyBorder="1" applyAlignment="1">
      <alignment/>
    </xf>
    <xf numFmtId="0" fontId="0" fillId="0" borderId="49" xfId="0" applyBorder="1" applyAlignment="1">
      <alignment/>
    </xf>
    <xf numFmtId="0" fontId="19" fillId="0" borderId="14" xfId="0" applyFont="1" applyBorder="1" applyAlignment="1">
      <alignment horizontal="left"/>
    </xf>
    <xf numFmtId="0" fontId="69" fillId="0" borderId="37" xfId="0" applyFont="1" applyBorder="1" applyAlignment="1">
      <alignment horizontal="left"/>
    </xf>
    <xf numFmtId="3" fontId="22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3" fontId="20" fillId="0" borderId="53" xfId="0" applyNumberFormat="1" applyFont="1" applyBorder="1" applyAlignment="1">
      <alignment horizontal="center" vertical="center"/>
    </xf>
    <xf numFmtId="3" fontId="20" fillId="0" borderId="54" xfId="0" applyNumberFormat="1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9" fillId="0" borderId="34" xfId="0" applyFont="1" applyBorder="1" applyAlignment="1">
      <alignment horizontal="center"/>
    </xf>
    <xf numFmtId="0" fontId="0" fillId="0" borderId="56" xfId="0" applyBorder="1" applyAlignment="1">
      <alignment/>
    </xf>
    <xf numFmtId="0" fontId="2" fillId="0" borderId="3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Layout" workbookViewId="0" topLeftCell="A7">
      <selection activeCell="C18" sqref="C18"/>
    </sheetView>
  </sheetViews>
  <sheetFormatPr defaultColWidth="9.00390625" defaultRowHeight="15"/>
  <cols>
    <col min="1" max="1" width="85.57421875" style="0" customWidth="1"/>
    <col min="2" max="2" width="12.28125" style="0" customWidth="1"/>
    <col min="3" max="3" width="14.421875" style="0" customWidth="1"/>
    <col min="4" max="4" width="17.28125" style="0" customWidth="1"/>
    <col min="5" max="5" width="16.7109375" style="0" bestFit="1" customWidth="1"/>
  </cols>
  <sheetData>
    <row r="1" spans="1:3" ht="18">
      <c r="A1" s="267"/>
      <c r="B1" s="267"/>
      <c r="C1" s="267"/>
    </row>
    <row r="2" spans="1:3" ht="50.25" customHeight="1">
      <c r="A2" s="268" t="s">
        <v>222</v>
      </c>
      <c r="B2" s="268"/>
      <c r="C2" s="268"/>
    </row>
    <row r="3" spans="1:3" ht="50.25" customHeight="1">
      <c r="A3" s="16"/>
      <c r="B3" s="16"/>
      <c r="C3" s="16"/>
    </row>
    <row r="4" spans="2:5" ht="15">
      <c r="B4" s="269" t="s">
        <v>251</v>
      </c>
      <c r="C4" s="270"/>
      <c r="D4" s="270"/>
      <c r="E4" s="270"/>
    </row>
    <row r="5" spans="2:8" ht="47.25" customHeight="1">
      <c r="B5" s="165" t="s">
        <v>736</v>
      </c>
      <c r="C5" s="165" t="s">
        <v>737</v>
      </c>
      <c r="D5" s="166" t="s">
        <v>528</v>
      </c>
      <c r="E5" s="166" t="s">
        <v>529</v>
      </c>
      <c r="F5" s="4"/>
      <c r="G5" s="4"/>
      <c r="H5" s="4"/>
    </row>
    <row r="6" spans="1:8" ht="15">
      <c r="A6" s="8" t="s">
        <v>47</v>
      </c>
      <c r="B6" s="98">
        <v>6738842</v>
      </c>
      <c r="C6" s="98">
        <v>7725655</v>
      </c>
      <c r="D6" s="98">
        <v>6839932</v>
      </c>
      <c r="E6" s="206">
        <f>D6/C6</f>
        <v>0.8853530218473386</v>
      </c>
      <c r="F6" s="4"/>
      <c r="G6" s="4"/>
      <c r="H6" s="4"/>
    </row>
    <row r="7" spans="1:8" ht="15">
      <c r="A7" s="8" t="s">
        <v>48</v>
      </c>
      <c r="B7" s="98">
        <v>1434335</v>
      </c>
      <c r="C7" s="98">
        <v>2182990</v>
      </c>
      <c r="D7" s="98">
        <v>1561295</v>
      </c>
      <c r="E7" s="206">
        <f aca="true" t="shared" si="0" ref="E7:E12">D7/C7</f>
        <v>0.7152094146102365</v>
      </c>
      <c r="F7" s="4"/>
      <c r="G7" s="4"/>
      <c r="H7" s="4"/>
    </row>
    <row r="8" spans="1:8" ht="15">
      <c r="A8" s="8" t="s">
        <v>49</v>
      </c>
      <c r="B8" s="98">
        <v>9806600</v>
      </c>
      <c r="C8" s="98">
        <v>11251211</v>
      </c>
      <c r="D8" s="98">
        <v>9816403</v>
      </c>
      <c r="E8" s="206">
        <f t="shared" si="0"/>
        <v>0.8724752384432218</v>
      </c>
      <c r="F8" s="4"/>
      <c r="G8" s="4"/>
      <c r="H8" s="4"/>
    </row>
    <row r="9" spans="1:8" ht="15">
      <c r="A9" s="8" t="s">
        <v>50</v>
      </c>
      <c r="B9" s="98">
        <v>1370000</v>
      </c>
      <c r="C9" s="98">
        <v>1320000</v>
      </c>
      <c r="D9" s="98">
        <v>1200000</v>
      </c>
      <c r="E9" s="206">
        <f t="shared" si="0"/>
        <v>0.9090909090909091</v>
      </c>
      <c r="F9" s="4"/>
      <c r="G9" s="4"/>
      <c r="H9" s="4"/>
    </row>
    <row r="10" spans="1:8" ht="15">
      <c r="A10" s="8" t="s">
        <v>51</v>
      </c>
      <c r="B10" s="98">
        <v>4606391</v>
      </c>
      <c r="C10" s="98">
        <v>2520001</v>
      </c>
      <c r="D10" s="98">
        <v>967746</v>
      </c>
      <c r="E10" s="206">
        <f t="shared" si="0"/>
        <v>0.38402603808490554</v>
      </c>
      <c r="F10" s="4"/>
      <c r="G10" s="4"/>
      <c r="H10" s="4"/>
    </row>
    <row r="11" spans="1:8" ht="15">
      <c r="A11" s="8" t="s">
        <v>52</v>
      </c>
      <c r="B11" s="98">
        <v>6406000</v>
      </c>
      <c r="C11" s="98">
        <v>8207136</v>
      </c>
      <c r="D11" s="98">
        <v>8133509</v>
      </c>
      <c r="E11" s="206">
        <f t="shared" si="0"/>
        <v>0.9910289046020438</v>
      </c>
      <c r="F11" s="4"/>
      <c r="G11" s="4"/>
      <c r="H11" s="4"/>
    </row>
    <row r="12" spans="1:8" ht="15">
      <c r="A12" s="8" t="s">
        <v>53</v>
      </c>
      <c r="B12" s="98">
        <v>4611441</v>
      </c>
      <c r="C12" s="98">
        <v>3475446</v>
      </c>
      <c r="D12" s="98">
        <v>2509714</v>
      </c>
      <c r="E12" s="206">
        <f t="shared" si="0"/>
        <v>0.7221271744691184</v>
      </c>
      <c r="F12" s="4"/>
      <c r="G12" s="4"/>
      <c r="H12" s="4"/>
    </row>
    <row r="13" spans="1:8" ht="15">
      <c r="A13" s="8" t="s">
        <v>54</v>
      </c>
      <c r="B13" s="98"/>
      <c r="C13" s="98"/>
      <c r="D13" s="98"/>
      <c r="E13" s="206"/>
      <c r="F13" s="4"/>
      <c r="G13" s="4"/>
      <c r="H13" s="4"/>
    </row>
    <row r="14" spans="1:8" ht="15">
      <c r="A14" s="9" t="s">
        <v>46</v>
      </c>
      <c r="B14" s="101">
        <f>SUM(B6:B13)</f>
        <v>34973609</v>
      </c>
      <c r="C14" s="101">
        <f>SUM(C6:C13)</f>
        <v>36682439</v>
      </c>
      <c r="D14" s="101">
        <f>SUM(D6:D13)</f>
        <v>31028599</v>
      </c>
      <c r="E14" s="206">
        <f aca="true" t="shared" si="1" ref="E14:E20">D14/C14</f>
        <v>0.8458706630712315</v>
      </c>
      <c r="F14" s="4"/>
      <c r="G14" s="4"/>
      <c r="H14" s="4"/>
    </row>
    <row r="15" spans="1:8" ht="15">
      <c r="A15" s="9" t="s">
        <v>55</v>
      </c>
      <c r="B15" s="98">
        <v>502915</v>
      </c>
      <c r="C15" s="98">
        <v>502915</v>
      </c>
      <c r="D15" s="98">
        <v>502915</v>
      </c>
      <c r="E15" s="206">
        <f t="shared" si="1"/>
        <v>1</v>
      </c>
      <c r="F15" s="4"/>
      <c r="G15" s="4"/>
      <c r="H15" s="4"/>
    </row>
    <row r="16" spans="1:8" ht="15">
      <c r="A16" s="18" t="s">
        <v>220</v>
      </c>
      <c r="B16" s="99">
        <f>SUM(B14:B15)</f>
        <v>35476524</v>
      </c>
      <c r="C16" s="99">
        <f>SUM(C14:C15)</f>
        <v>37185354</v>
      </c>
      <c r="D16" s="99">
        <f>SUM(D14:D15)</f>
        <v>31531514</v>
      </c>
      <c r="E16" s="207">
        <f t="shared" si="1"/>
        <v>0.8479551922512288</v>
      </c>
      <c r="F16" s="4"/>
      <c r="G16" s="4"/>
      <c r="H16" s="4"/>
    </row>
    <row r="17" spans="1:8" ht="15">
      <c r="A17" s="8" t="s">
        <v>57</v>
      </c>
      <c r="B17" s="98">
        <v>12572880</v>
      </c>
      <c r="C17" s="98">
        <v>14735559</v>
      </c>
      <c r="D17" s="98">
        <v>14783559</v>
      </c>
      <c r="E17" s="206">
        <f t="shared" si="1"/>
        <v>1.0032574264742857</v>
      </c>
      <c r="F17" s="4"/>
      <c r="G17" s="4"/>
      <c r="H17" s="4"/>
    </row>
    <row r="18" spans="1:8" ht="15">
      <c r="A18" s="8" t="s">
        <v>58</v>
      </c>
      <c r="B18" s="98">
        <v>0</v>
      </c>
      <c r="C18" s="98">
        <v>0</v>
      </c>
      <c r="D18" s="98">
        <v>867579</v>
      </c>
      <c r="E18" s="206"/>
      <c r="F18" s="4"/>
      <c r="G18" s="4"/>
      <c r="H18" s="4"/>
    </row>
    <row r="19" spans="1:8" ht="15">
      <c r="A19" s="8" t="s">
        <v>59</v>
      </c>
      <c r="B19" s="98">
        <v>11788000</v>
      </c>
      <c r="C19" s="98">
        <v>14929600</v>
      </c>
      <c r="D19" s="101">
        <v>14268950</v>
      </c>
      <c r="E19" s="206">
        <f t="shared" si="1"/>
        <v>0.9557489818883292</v>
      </c>
      <c r="F19" s="4"/>
      <c r="G19" s="4"/>
      <c r="H19" s="4"/>
    </row>
    <row r="20" spans="1:8" ht="15">
      <c r="A20" s="8" t="s">
        <v>60</v>
      </c>
      <c r="B20" s="98">
        <v>6031456</v>
      </c>
      <c r="C20" s="98">
        <v>6036456</v>
      </c>
      <c r="D20" s="98">
        <v>6568870</v>
      </c>
      <c r="E20" s="206">
        <f t="shared" si="1"/>
        <v>1.0881997648951636</v>
      </c>
      <c r="F20" s="4"/>
      <c r="G20" s="4"/>
      <c r="H20" s="4"/>
    </row>
    <row r="21" spans="1:8" ht="15">
      <c r="A21" s="8" t="s">
        <v>61</v>
      </c>
      <c r="B21" s="98"/>
      <c r="C21" s="98"/>
      <c r="D21" s="98">
        <v>1194</v>
      </c>
      <c r="E21" s="206"/>
      <c r="F21" s="4"/>
      <c r="G21" s="4"/>
      <c r="H21" s="4"/>
    </row>
    <row r="22" spans="1:8" ht="15">
      <c r="A22" s="8" t="s">
        <v>62</v>
      </c>
      <c r="B22" s="98"/>
      <c r="C22" s="98">
        <v>0</v>
      </c>
      <c r="D22" s="98">
        <v>0</v>
      </c>
      <c r="E22" s="206"/>
      <c r="F22" s="4"/>
      <c r="G22" s="4"/>
      <c r="H22" s="4"/>
    </row>
    <row r="23" spans="1:8" ht="15">
      <c r="A23" s="8" t="s">
        <v>63</v>
      </c>
      <c r="B23" s="98">
        <v>117578</v>
      </c>
      <c r="C23" s="98">
        <v>117578</v>
      </c>
      <c r="D23" s="98">
        <v>0</v>
      </c>
      <c r="E23" s="206"/>
      <c r="F23" s="4"/>
      <c r="G23" s="4"/>
      <c r="H23" s="4"/>
    </row>
    <row r="24" spans="1:8" ht="15">
      <c r="A24" s="9" t="s">
        <v>56</v>
      </c>
      <c r="B24" s="101">
        <f>SUM(B17:B23)</f>
        <v>30509914</v>
      </c>
      <c r="C24" s="101">
        <f>SUM(C17:C23)</f>
        <v>35819193</v>
      </c>
      <c r="D24" s="101">
        <f>SUM(D17:D23)</f>
        <v>36490152</v>
      </c>
      <c r="E24" s="206">
        <f>D24/C24</f>
        <v>1.01873182905042</v>
      </c>
      <c r="F24" s="4"/>
      <c r="G24" s="4"/>
      <c r="H24" s="4"/>
    </row>
    <row r="25" spans="1:8" ht="15">
      <c r="A25" s="9" t="s">
        <v>64</v>
      </c>
      <c r="B25" s="98">
        <v>4966610</v>
      </c>
      <c r="C25" s="98">
        <v>1366161</v>
      </c>
      <c r="D25" s="98">
        <v>1893104</v>
      </c>
      <c r="E25" s="206">
        <f>D25/C25</f>
        <v>1.3857107617623399</v>
      </c>
      <c r="F25" s="4"/>
      <c r="G25" s="4"/>
      <c r="H25" s="4"/>
    </row>
    <row r="26" spans="1:8" ht="15">
      <c r="A26" s="18" t="s">
        <v>221</v>
      </c>
      <c r="B26" s="100">
        <f>SUM(B24+B25)</f>
        <v>35476524</v>
      </c>
      <c r="C26" s="100">
        <f>SUM(C24+C25)</f>
        <v>37185354</v>
      </c>
      <c r="D26" s="100">
        <f>SUM(D24+D25)</f>
        <v>38383256</v>
      </c>
      <c r="E26" s="208">
        <f>D26/C26</f>
        <v>1.0322143497679221</v>
      </c>
      <c r="F26" s="4"/>
      <c r="G26" s="46"/>
      <c r="H26" s="4"/>
    </row>
    <row r="27" spans="1:8" ht="15">
      <c r="A27" s="4"/>
      <c r="B27" s="4"/>
      <c r="C27" s="4"/>
      <c r="D27" s="4"/>
      <c r="E27" s="4"/>
      <c r="F27" s="4"/>
      <c r="G27" s="4"/>
      <c r="H27" s="4"/>
    </row>
    <row r="28" spans="1:8" ht="15">
      <c r="A28" s="4"/>
      <c r="B28" s="4"/>
      <c r="C28" s="4"/>
      <c r="D28" s="4"/>
      <c r="E28" s="4"/>
      <c r="F28" s="4"/>
      <c r="G28" s="4"/>
      <c r="H28" s="4"/>
    </row>
    <row r="29" spans="1:8" ht="15">
      <c r="A29" s="4"/>
      <c r="B29" s="4"/>
      <c r="C29" s="4"/>
      <c r="D29" s="4"/>
      <c r="E29" s="4"/>
      <c r="F29" s="4"/>
      <c r="G29" s="4"/>
      <c r="H29" s="4"/>
    </row>
    <row r="30" spans="1:8" ht="15">
      <c r="A30" s="4"/>
      <c r="B30" s="4"/>
      <c r="C30" s="4"/>
      <c r="D30" s="4"/>
      <c r="E30" s="4"/>
      <c r="F30" s="4"/>
      <c r="G30" s="4"/>
      <c r="H30" s="4"/>
    </row>
    <row r="31" spans="1:8" ht="15">
      <c r="A31" s="4"/>
      <c r="B31" s="4"/>
      <c r="C31" s="4"/>
      <c r="D31" s="4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</sheetData>
  <sheetProtection/>
  <mergeCells count="3">
    <mergeCell ref="A1:C1"/>
    <mergeCell ref="A2:C2"/>
    <mergeCell ref="B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9" r:id="rId1"/>
  <headerFooter>
    <oddHeader>&amp;L&amp;"Times New Roman,Félkövér"&amp;14Fertőboz Község Önkormányzata&amp;C&amp;"Times New Roman,Félkövér"&amp;14 2017. évi Költségvetés végrehajtása&amp;R&amp;"-,Félkövér"1.melléklet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0"/>
  <sheetViews>
    <sheetView view="pageLayout" workbookViewId="0" topLeftCell="A115">
      <selection activeCell="A2" sqref="A2:C2"/>
    </sheetView>
  </sheetViews>
  <sheetFormatPr defaultColWidth="9.140625" defaultRowHeight="15"/>
  <cols>
    <col min="1" max="1" width="99.00390625" style="0" customWidth="1"/>
    <col min="2" max="2" width="17.57421875" style="0" customWidth="1"/>
    <col min="3" max="3" width="17.140625" style="0" customWidth="1"/>
  </cols>
  <sheetData>
    <row r="1" spans="1:3" ht="15">
      <c r="A1" s="302" t="s">
        <v>740</v>
      </c>
      <c r="B1" s="271"/>
      <c r="C1" s="271"/>
    </row>
    <row r="2" spans="1:3" ht="15">
      <c r="A2" s="268" t="s">
        <v>774</v>
      </c>
      <c r="B2" s="271"/>
      <c r="C2" s="271"/>
    </row>
    <row r="4" spans="1:3" ht="15">
      <c r="A4" s="4" t="s">
        <v>716</v>
      </c>
      <c r="B4" s="4"/>
      <c r="C4" s="4"/>
    </row>
    <row r="5" spans="1:3" ht="25.5">
      <c r="A5" s="205" t="s">
        <v>34</v>
      </c>
      <c r="B5" s="188" t="s">
        <v>741</v>
      </c>
      <c r="C5" s="188" t="s">
        <v>742</v>
      </c>
    </row>
    <row r="6" spans="1:3" ht="18.75" customHeight="1">
      <c r="A6" s="204" t="s">
        <v>531</v>
      </c>
      <c r="B6" s="8"/>
      <c r="C6" s="8"/>
    </row>
    <row r="7" spans="1:3" ht="18" customHeight="1">
      <c r="A7" s="190" t="s">
        <v>532</v>
      </c>
      <c r="B7" s="191">
        <v>329994</v>
      </c>
      <c r="C7" s="191">
        <v>1275497</v>
      </c>
    </row>
    <row r="8" spans="1:3" ht="18" customHeight="1">
      <c r="A8" s="190" t="s">
        <v>533</v>
      </c>
      <c r="B8" s="191"/>
      <c r="C8" s="191"/>
    </row>
    <row r="9" spans="1:3" ht="18" customHeight="1">
      <c r="A9" s="190" t="s">
        <v>534</v>
      </c>
      <c r="B9" s="191"/>
      <c r="C9" s="191"/>
    </row>
    <row r="10" spans="1:3" ht="18" customHeight="1">
      <c r="A10" s="189" t="s">
        <v>535</v>
      </c>
      <c r="B10" s="192">
        <f>SUM(B7:B9)</f>
        <v>329994</v>
      </c>
      <c r="C10" s="192">
        <f>SUM(C7:C9)</f>
        <v>1275497</v>
      </c>
    </row>
    <row r="11" spans="1:3" ht="18" customHeight="1">
      <c r="A11" s="190" t="s">
        <v>536</v>
      </c>
      <c r="B11" s="191">
        <v>252164921</v>
      </c>
      <c r="C11" s="191">
        <v>252694094</v>
      </c>
    </row>
    <row r="12" spans="1:3" ht="18" customHeight="1">
      <c r="A12" s="190" t="s">
        <v>537</v>
      </c>
      <c r="B12" s="191">
        <v>5765055</v>
      </c>
      <c r="C12" s="191">
        <v>10174947</v>
      </c>
    </row>
    <row r="13" spans="1:3" ht="18" customHeight="1">
      <c r="A13" s="190" t="s">
        <v>538</v>
      </c>
      <c r="B13" s="191"/>
      <c r="C13" s="191"/>
    </row>
    <row r="14" spans="1:3" ht="18" customHeight="1">
      <c r="A14" s="190" t="s">
        <v>539</v>
      </c>
      <c r="B14" s="191">
        <v>2182580</v>
      </c>
      <c r="C14" s="191">
        <v>6124069</v>
      </c>
    </row>
    <row r="15" spans="1:3" ht="18" customHeight="1">
      <c r="A15" s="190" t="s">
        <v>540</v>
      </c>
      <c r="B15" s="191"/>
      <c r="C15" s="191"/>
    </row>
    <row r="16" spans="1:3" ht="18" customHeight="1">
      <c r="A16" s="189" t="s">
        <v>541</v>
      </c>
      <c r="B16" s="192">
        <f>SUM(B11:B15)</f>
        <v>260112556</v>
      </c>
      <c r="C16" s="192">
        <f>SUM(C11:C15)</f>
        <v>268993110</v>
      </c>
    </row>
    <row r="17" spans="1:3" ht="18" customHeight="1">
      <c r="A17" s="190" t="s">
        <v>542</v>
      </c>
      <c r="B17" s="191">
        <v>1328000</v>
      </c>
      <c r="C17" s="191">
        <v>1328000</v>
      </c>
    </row>
    <row r="18" spans="1:3" ht="18" customHeight="1">
      <c r="A18" s="190" t="s">
        <v>543</v>
      </c>
      <c r="B18" s="191"/>
      <c r="C18" s="191"/>
    </row>
    <row r="19" spans="1:3" ht="18" customHeight="1">
      <c r="A19" s="190" t="s">
        <v>544</v>
      </c>
      <c r="B19" s="191"/>
      <c r="C19" s="191"/>
    </row>
    <row r="20" spans="1:3" ht="18" customHeight="1">
      <c r="A20" s="189" t="s">
        <v>545</v>
      </c>
      <c r="B20" s="192">
        <f>SUM(B17:B19)</f>
        <v>1328000</v>
      </c>
      <c r="C20" s="192">
        <f>SUM(C17:C19)</f>
        <v>1328000</v>
      </c>
    </row>
    <row r="21" spans="1:3" ht="18" customHeight="1">
      <c r="A21" s="190" t="s">
        <v>546</v>
      </c>
      <c r="B21" s="191"/>
      <c r="C21" s="191"/>
    </row>
    <row r="22" spans="1:3" ht="18" customHeight="1">
      <c r="A22" s="190" t="s">
        <v>547</v>
      </c>
      <c r="B22" s="191"/>
      <c r="C22" s="191"/>
    </row>
    <row r="23" spans="1:3" ht="18" customHeight="1">
      <c r="A23" s="189" t="s">
        <v>548</v>
      </c>
      <c r="B23" s="192"/>
      <c r="C23" s="192"/>
    </row>
    <row r="24" spans="1:3" ht="18" customHeight="1">
      <c r="A24" s="189" t="s">
        <v>549</v>
      </c>
      <c r="B24" s="192">
        <f>SUM(B10+B16+B20)</f>
        <v>261770550</v>
      </c>
      <c r="C24" s="192">
        <f>SUM(C10+C16+C20)</f>
        <v>271596607</v>
      </c>
    </row>
    <row r="25" spans="1:3" ht="18" customHeight="1">
      <c r="A25" s="190" t="s">
        <v>550</v>
      </c>
      <c r="B25" s="191"/>
      <c r="C25" s="191"/>
    </row>
    <row r="26" spans="1:3" ht="18" customHeight="1">
      <c r="A26" s="190" t="s">
        <v>551</v>
      </c>
      <c r="B26" s="191"/>
      <c r="C26" s="191"/>
    </row>
    <row r="27" spans="1:3" ht="18" customHeight="1">
      <c r="A27" s="190" t="s">
        <v>552</v>
      </c>
      <c r="B27" s="191"/>
      <c r="C27" s="191"/>
    </row>
    <row r="28" spans="1:3" ht="18" customHeight="1">
      <c r="A28" s="190" t="s">
        <v>553</v>
      </c>
      <c r="B28" s="191"/>
      <c r="C28" s="191"/>
    </row>
    <row r="29" spans="1:3" ht="18" customHeight="1">
      <c r="A29" s="190" t="s">
        <v>554</v>
      </c>
      <c r="B29" s="191"/>
      <c r="C29" s="191"/>
    </row>
    <row r="30" spans="1:3" ht="18" customHeight="1">
      <c r="A30" s="189" t="s">
        <v>555</v>
      </c>
      <c r="B30" s="192"/>
      <c r="C30" s="192"/>
    </row>
    <row r="31" spans="1:3" ht="18" customHeight="1">
      <c r="A31" s="190" t="s">
        <v>556</v>
      </c>
      <c r="B31" s="191"/>
      <c r="C31" s="191"/>
    </row>
    <row r="32" spans="1:3" ht="18" customHeight="1">
      <c r="A32" s="190" t="s">
        <v>557</v>
      </c>
      <c r="B32" s="191"/>
      <c r="C32" s="191"/>
    </row>
    <row r="33" spans="1:3" ht="18" customHeight="1">
      <c r="A33" s="190" t="s">
        <v>558</v>
      </c>
      <c r="B33" s="191"/>
      <c r="C33" s="191"/>
    </row>
    <row r="34" spans="1:3" ht="18" customHeight="1">
      <c r="A34" s="190" t="s">
        <v>559</v>
      </c>
      <c r="B34" s="191"/>
      <c r="C34" s="191"/>
    </row>
    <row r="35" spans="1:3" ht="18" customHeight="1">
      <c r="A35" s="190" t="s">
        <v>560</v>
      </c>
      <c r="B35" s="191"/>
      <c r="C35" s="191"/>
    </row>
    <row r="36" spans="1:3" ht="18" customHeight="1">
      <c r="A36" s="190" t="s">
        <v>561</v>
      </c>
      <c r="B36" s="191"/>
      <c r="C36" s="191"/>
    </row>
    <row r="37" spans="1:3" ht="18" customHeight="1">
      <c r="A37" s="190" t="s">
        <v>562</v>
      </c>
      <c r="B37" s="191"/>
      <c r="C37" s="191"/>
    </row>
    <row r="38" spans="1:3" ht="18" customHeight="1">
      <c r="A38" s="189" t="s">
        <v>563</v>
      </c>
      <c r="B38" s="192"/>
      <c r="C38" s="192"/>
    </row>
    <row r="39" spans="1:3" ht="18" customHeight="1">
      <c r="A39" s="189" t="s">
        <v>564</v>
      </c>
      <c r="B39" s="192"/>
      <c r="C39" s="192"/>
    </row>
    <row r="40" spans="1:3" ht="18" customHeight="1">
      <c r="A40" s="190" t="s">
        <v>565</v>
      </c>
      <c r="B40" s="191"/>
      <c r="C40" s="191"/>
    </row>
    <row r="41" spans="1:3" ht="18" customHeight="1">
      <c r="A41" s="190" t="s">
        <v>566</v>
      </c>
      <c r="B41" s="191">
        <v>76545</v>
      </c>
      <c r="C41" s="191">
        <v>112780</v>
      </c>
    </row>
    <row r="42" spans="1:3" ht="18" customHeight="1">
      <c r="A42" s="190" t="s">
        <v>567</v>
      </c>
      <c r="B42" s="191">
        <v>4924597</v>
      </c>
      <c r="C42" s="191">
        <v>11086155</v>
      </c>
    </row>
    <row r="43" spans="1:3" ht="18" customHeight="1">
      <c r="A43" s="190" t="s">
        <v>568</v>
      </c>
      <c r="B43" s="191"/>
      <c r="C43" s="191"/>
    </row>
    <row r="44" spans="1:3" ht="18" customHeight="1">
      <c r="A44" s="190" t="s">
        <v>569</v>
      </c>
      <c r="B44" s="191"/>
      <c r="C44" s="191"/>
    </row>
    <row r="45" spans="1:3" ht="18" customHeight="1">
      <c r="A45" s="189" t="s">
        <v>570</v>
      </c>
      <c r="B45" s="192">
        <f>SUM(B40:B44)</f>
        <v>5001142</v>
      </c>
      <c r="C45" s="192">
        <f>SUM(C40:C44)</f>
        <v>11198935</v>
      </c>
    </row>
    <row r="46" spans="1:3" ht="27.75" customHeight="1">
      <c r="A46" s="190" t="s">
        <v>571</v>
      </c>
      <c r="B46" s="191"/>
      <c r="C46" s="191"/>
    </row>
    <row r="47" spans="1:3" ht="27" customHeight="1">
      <c r="A47" s="190" t="s">
        <v>572</v>
      </c>
      <c r="B47" s="191"/>
      <c r="C47" s="191"/>
    </row>
    <row r="48" spans="1:3" ht="18" customHeight="1">
      <c r="A48" s="190" t="s">
        <v>573</v>
      </c>
      <c r="B48" s="191">
        <v>5193019</v>
      </c>
      <c r="C48" s="191">
        <v>4293756</v>
      </c>
    </row>
    <row r="49" spans="1:3" ht="19.5" customHeight="1">
      <c r="A49" s="190" t="s">
        <v>574</v>
      </c>
      <c r="B49" s="191"/>
      <c r="C49" s="191">
        <v>0</v>
      </c>
    </row>
    <row r="50" spans="1:3" ht="21" customHeight="1">
      <c r="A50" s="190" t="s">
        <v>575</v>
      </c>
      <c r="B50" s="191"/>
      <c r="C50" s="191"/>
    </row>
    <row r="51" spans="1:3" ht="18" customHeight="1">
      <c r="A51" s="190" t="s">
        <v>576</v>
      </c>
      <c r="B51" s="191"/>
      <c r="C51" s="191"/>
    </row>
    <row r="52" spans="1:3" ht="18" customHeight="1">
      <c r="A52" s="190" t="s">
        <v>577</v>
      </c>
      <c r="B52" s="191"/>
      <c r="C52" s="191"/>
    </row>
    <row r="53" spans="1:3" ht="18" customHeight="1">
      <c r="A53" s="190" t="s">
        <v>578</v>
      </c>
      <c r="B53" s="191"/>
      <c r="C53" s="191"/>
    </row>
    <row r="54" spans="1:3" ht="18" customHeight="1">
      <c r="A54" s="189" t="s">
        <v>579</v>
      </c>
      <c r="B54" s="192">
        <f>SUM(B48:B53)</f>
        <v>5193019</v>
      </c>
      <c r="C54" s="192">
        <f>SUM(C48:C53)</f>
        <v>4293756</v>
      </c>
    </row>
    <row r="55" spans="1:3" ht="29.25" customHeight="1">
      <c r="A55" s="190" t="s">
        <v>580</v>
      </c>
      <c r="B55" s="191"/>
      <c r="C55" s="191"/>
    </row>
    <row r="56" spans="1:3" ht="29.25" customHeight="1">
      <c r="A56" s="190" t="s">
        <v>581</v>
      </c>
      <c r="B56" s="191"/>
      <c r="C56" s="191"/>
    </row>
    <row r="57" spans="1:3" ht="18.75" customHeight="1">
      <c r="A57" s="190" t="s">
        <v>582</v>
      </c>
      <c r="B57" s="191"/>
      <c r="C57" s="191"/>
    </row>
    <row r="58" spans="1:3" ht="18" customHeight="1">
      <c r="A58" s="190" t="s">
        <v>583</v>
      </c>
      <c r="B58" s="191"/>
      <c r="C58" s="191"/>
    </row>
    <row r="59" spans="1:3" ht="18" customHeight="1">
      <c r="A59" s="190" t="s">
        <v>584</v>
      </c>
      <c r="B59" s="191"/>
      <c r="C59" s="191"/>
    </row>
    <row r="60" spans="1:3" ht="18" customHeight="1">
      <c r="A60" s="190" t="s">
        <v>585</v>
      </c>
      <c r="B60" s="191"/>
      <c r="C60" s="191"/>
    </row>
    <row r="61" spans="1:3" ht="18" customHeight="1">
      <c r="A61" s="190" t="s">
        <v>586</v>
      </c>
      <c r="B61" s="191"/>
      <c r="C61" s="191"/>
    </row>
    <row r="62" spans="1:3" ht="18" customHeight="1">
      <c r="A62" s="190" t="s">
        <v>587</v>
      </c>
      <c r="B62" s="191"/>
      <c r="C62" s="191"/>
    </row>
    <row r="63" spans="1:3" ht="18" customHeight="1">
      <c r="A63" s="189" t="s">
        <v>588</v>
      </c>
      <c r="B63" s="192"/>
      <c r="C63" s="192"/>
    </row>
    <row r="64" spans="1:3" ht="18" customHeight="1">
      <c r="A64" s="190" t="s">
        <v>589</v>
      </c>
      <c r="B64" s="191">
        <v>127090</v>
      </c>
      <c r="C64" s="191">
        <v>456416</v>
      </c>
    </row>
    <row r="65" spans="1:3" ht="18" customHeight="1">
      <c r="A65" s="190" t="s">
        <v>590</v>
      </c>
      <c r="B65" s="191"/>
      <c r="C65" s="191"/>
    </row>
    <row r="66" spans="1:3" ht="18" customHeight="1">
      <c r="A66" s="190" t="s">
        <v>591</v>
      </c>
      <c r="B66" s="191"/>
      <c r="C66" s="191"/>
    </row>
    <row r="67" spans="1:3" ht="18" customHeight="1">
      <c r="A67" s="190" t="s">
        <v>592</v>
      </c>
      <c r="B67" s="191"/>
      <c r="C67" s="191">
        <v>329326</v>
      </c>
    </row>
    <row r="68" spans="1:3" ht="18" customHeight="1">
      <c r="A68" s="190" t="s">
        <v>593</v>
      </c>
      <c r="B68" s="191">
        <v>0</v>
      </c>
      <c r="C68" s="191">
        <v>0</v>
      </c>
    </row>
    <row r="69" spans="1:3" ht="18" customHeight="1">
      <c r="A69" s="190" t="s">
        <v>594</v>
      </c>
      <c r="B69" s="191"/>
      <c r="C69" s="191"/>
    </row>
    <row r="70" spans="1:3" ht="18" customHeight="1">
      <c r="A70" s="190" t="s">
        <v>714</v>
      </c>
      <c r="B70" s="191">
        <v>127090</v>
      </c>
      <c r="C70" s="191">
        <v>127090</v>
      </c>
    </row>
    <row r="71" spans="1:3" ht="18" customHeight="1">
      <c r="A71" s="190" t="s">
        <v>595</v>
      </c>
      <c r="B71" s="191"/>
      <c r="C71" s="191"/>
    </row>
    <row r="72" spans="1:3" ht="18" customHeight="1">
      <c r="A72" s="190" t="s">
        <v>596</v>
      </c>
      <c r="B72" s="191"/>
      <c r="C72" s="191"/>
    </row>
    <row r="73" spans="1:3" ht="18" customHeight="1">
      <c r="A73" s="190" t="s">
        <v>597</v>
      </c>
      <c r="B73" s="191"/>
      <c r="C73" s="191"/>
    </row>
    <row r="74" spans="1:3" ht="18" customHeight="1">
      <c r="A74" s="190" t="s">
        <v>598</v>
      </c>
      <c r="B74" s="191"/>
      <c r="C74" s="191"/>
    </row>
    <row r="75" spans="1:3" ht="18" customHeight="1">
      <c r="A75" s="190" t="s">
        <v>599</v>
      </c>
      <c r="B75" s="191"/>
      <c r="C75" s="191"/>
    </row>
    <row r="76" spans="1:3" ht="18" customHeight="1">
      <c r="A76" s="190" t="s">
        <v>600</v>
      </c>
      <c r="B76" s="191"/>
      <c r="C76" s="191"/>
    </row>
    <row r="77" spans="1:3" ht="18" customHeight="1">
      <c r="A77" s="189" t="s">
        <v>601</v>
      </c>
      <c r="B77" s="192">
        <f>SUM(B65:B76)</f>
        <v>127090</v>
      </c>
      <c r="C77" s="192">
        <f>SUM(C65:C76)</f>
        <v>456416</v>
      </c>
    </row>
    <row r="78" spans="1:3" ht="18" customHeight="1">
      <c r="A78" s="189" t="s">
        <v>602</v>
      </c>
      <c r="B78" s="192">
        <f>SUM(B77+B54)</f>
        <v>5320109</v>
      </c>
      <c r="C78" s="192">
        <f>SUM(C77+C54)</f>
        <v>4750172</v>
      </c>
    </row>
    <row r="79" spans="1:3" ht="18" customHeight="1">
      <c r="A79" s="190" t="s">
        <v>733</v>
      </c>
      <c r="B79" s="192">
        <v>3846</v>
      </c>
      <c r="C79" s="192">
        <v>0</v>
      </c>
    </row>
    <row r="80" spans="1:3" ht="18" customHeight="1">
      <c r="A80" s="189" t="s">
        <v>603</v>
      </c>
      <c r="B80" s="192">
        <f>B79</f>
        <v>3846</v>
      </c>
      <c r="C80" s="192">
        <v>0</v>
      </c>
    </row>
    <row r="81" spans="1:3" ht="18" customHeight="1">
      <c r="A81" s="190" t="s">
        <v>604</v>
      </c>
      <c r="B81" s="191"/>
      <c r="C81" s="191"/>
    </row>
    <row r="82" spans="1:3" ht="18" customHeight="1">
      <c r="A82" s="190" t="s">
        <v>605</v>
      </c>
      <c r="B82" s="191"/>
      <c r="C82" s="191"/>
    </row>
    <row r="83" spans="1:3" ht="18" customHeight="1">
      <c r="A83" s="190" t="s">
        <v>606</v>
      </c>
      <c r="B83" s="191"/>
      <c r="C83" s="191"/>
    </row>
    <row r="84" spans="1:3" ht="18" customHeight="1">
      <c r="A84" s="189" t="s">
        <v>607</v>
      </c>
      <c r="B84" s="192"/>
      <c r="C84" s="192"/>
    </row>
    <row r="85" spans="1:3" ht="18" customHeight="1">
      <c r="A85" s="193" t="s">
        <v>608</v>
      </c>
      <c r="B85" s="194">
        <f>SUM(B80+B81+B78+B45+B24)</f>
        <v>272095647</v>
      </c>
      <c r="C85" s="194">
        <f>SUM(C80+C81+C78+C45+C24)</f>
        <v>287545714</v>
      </c>
    </row>
    <row r="86" spans="1:3" ht="18" customHeight="1">
      <c r="A86" s="189" t="s">
        <v>609</v>
      </c>
      <c r="B86" s="8"/>
      <c r="C86" s="8"/>
    </row>
    <row r="87" spans="1:3" ht="18" customHeight="1">
      <c r="A87" s="190" t="s">
        <v>610</v>
      </c>
      <c r="B87" s="191">
        <v>181177738</v>
      </c>
      <c r="C87" s="191">
        <v>181177738</v>
      </c>
    </row>
    <row r="88" spans="1:3" ht="18" customHeight="1">
      <c r="A88" s="190" t="s">
        <v>611</v>
      </c>
      <c r="B88" s="191">
        <v>75282182</v>
      </c>
      <c r="C88" s="191">
        <v>79466693</v>
      </c>
    </row>
    <row r="89" spans="1:3" ht="18" customHeight="1">
      <c r="A89" s="190" t="s">
        <v>612</v>
      </c>
      <c r="B89" s="191">
        <v>2993182</v>
      </c>
      <c r="C89" s="191">
        <v>3520125</v>
      </c>
    </row>
    <row r="90" spans="1:3" ht="18" customHeight="1">
      <c r="A90" s="190" t="s">
        <v>613</v>
      </c>
      <c r="B90" s="191">
        <v>2306948</v>
      </c>
      <c r="C90" s="191">
        <v>6951465</v>
      </c>
    </row>
    <row r="91" spans="1:3" ht="18" customHeight="1">
      <c r="A91" s="190" t="s">
        <v>614</v>
      </c>
      <c r="B91" s="191"/>
      <c r="C91" s="191"/>
    </row>
    <row r="92" spans="1:3" ht="18" customHeight="1">
      <c r="A92" s="190" t="s">
        <v>615</v>
      </c>
      <c r="B92" s="191">
        <v>4644517</v>
      </c>
      <c r="C92" s="191">
        <v>8816644</v>
      </c>
    </row>
    <row r="93" spans="1:3" ht="18" customHeight="1">
      <c r="A93" s="189" t="s">
        <v>616</v>
      </c>
      <c r="B93" s="192">
        <f>SUM(B87:B92)</f>
        <v>266404567</v>
      </c>
      <c r="C93" s="192">
        <f>SUM(C87:C92)</f>
        <v>279932665</v>
      </c>
    </row>
    <row r="94" spans="1:3" ht="18" customHeight="1">
      <c r="A94" s="190" t="s">
        <v>617</v>
      </c>
      <c r="B94" s="191"/>
      <c r="C94" s="191"/>
    </row>
    <row r="95" spans="1:3" ht="30.75" customHeight="1">
      <c r="A95" s="190" t="s">
        <v>618</v>
      </c>
      <c r="B95" s="191"/>
      <c r="C95" s="191"/>
    </row>
    <row r="96" spans="1:3" ht="18" customHeight="1">
      <c r="A96" s="190" t="s">
        <v>619</v>
      </c>
      <c r="B96" s="191">
        <v>71284</v>
      </c>
      <c r="C96" s="191">
        <v>0</v>
      </c>
    </row>
    <row r="97" spans="1:3" ht="18" customHeight="1">
      <c r="A97" s="190" t="s">
        <v>620</v>
      </c>
      <c r="B97" s="191"/>
      <c r="C97" s="191"/>
    </row>
    <row r="98" spans="1:3" ht="18" customHeight="1">
      <c r="A98" s="190" t="s">
        <v>621</v>
      </c>
      <c r="B98" s="191"/>
      <c r="C98" s="191"/>
    </row>
    <row r="99" spans="1:3" ht="18" customHeight="1">
      <c r="A99" s="190" t="s">
        <v>622</v>
      </c>
      <c r="B99" s="191"/>
      <c r="C99" s="191">
        <v>0</v>
      </c>
    </row>
    <row r="100" spans="1:3" ht="18" customHeight="1">
      <c r="A100" s="190" t="s">
        <v>623</v>
      </c>
      <c r="B100" s="191"/>
      <c r="C100" s="191">
        <v>0</v>
      </c>
    </row>
    <row r="101" spans="1:3" ht="18" customHeight="1">
      <c r="A101" s="190" t="s">
        <v>624</v>
      </c>
      <c r="B101" s="191"/>
      <c r="C101" s="191"/>
    </row>
    <row r="102" spans="1:3" ht="18" customHeight="1">
      <c r="A102" s="190" t="s">
        <v>625</v>
      </c>
      <c r="B102" s="191"/>
      <c r="C102" s="191"/>
    </row>
    <row r="103" spans="1:3" ht="18" customHeight="1">
      <c r="A103" s="189" t="s">
        <v>626</v>
      </c>
      <c r="B103" s="192">
        <f>SUM(B94:B102)</f>
        <v>71284</v>
      </c>
      <c r="C103" s="192">
        <f>SUM(C94:C102)</f>
        <v>0</v>
      </c>
    </row>
    <row r="104" spans="1:3" ht="18" customHeight="1">
      <c r="A104" s="190" t="s">
        <v>627</v>
      </c>
      <c r="B104" s="191"/>
      <c r="C104" s="191"/>
    </row>
    <row r="105" spans="1:3" ht="27.75" customHeight="1">
      <c r="A105" s="190" t="s">
        <v>628</v>
      </c>
      <c r="B105" s="191"/>
      <c r="C105" s="191"/>
    </row>
    <row r="106" spans="1:3" ht="18" customHeight="1">
      <c r="A106" s="190" t="s">
        <v>629</v>
      </c>
      <c r="B106" s="191"/>
      <c r="C106" s="191"/>
    </row>
    <row r="107" spans="1:3" ht="18" customHeight="1">
      <c r="A107" s="190" t="s">
        <v>630</v>
      </c>
      <c r="B107" s="191"/>
      <c r="C107" s="191"/>
    </row>
    <row r="108" spans="1:3" ht="18" customHeight="1">
      <c r="A108" s="190" t="s">
        <v>631</v>
      </c>
      <c r="B108" s="191"/>
      <c r="C108" s="191"/>
    </row>
    <row r="109" spans="1:3" ht="18" customHeight="1">
      <c r="A109" s="190" t="s">
        <v>632</v>
      </c>
      <c r="B109" s="191"/>
      <c r="C109" s="191"/>
    </row>
    <row r="110" spans="1:3" ht="18" customHeight="1">
      <c r="A110" s="190" t="s">
        <v>633</v>
      </c>
      <c r="B110" s="191"/>
      <c r="C110" s="191"/>
    </row>
    <row r="111" spans="1:3" ht="18" customHeight="1">
      <c r="A111" s="190" t="s">
        <v>634</v>
      </c>
      <c r="B111" s="191"/>
      <c r="C111" s="191"/>
    </row>
    <row r="112" spans="1:3" ht="18" customHeight="1">
      <c r="A112" s="190" t="s">
        <v>635</v>
      </c>
      <c r="B112" s="191">
        <v>502915</v>
      </c>
      <c r="C112" s="191">
        <v>0</v>
      </c>
    </row>
    <row r="113" spans="1:3" ht="18" customHeight="1">
      <c r="A113" s="189" t="s">
        <v>636</v>
      </c>
      <c r="B113" s="192">
        <f>SUM(B104:B112)</f>
        <v>502915</v>
      </c>
      <c r="C113" s="192">
        <f>SUM(C104:C112)</f>
        <v>0</v>
      </c>
    </row>
    <row r="114" spans="1:3" ht="18" customHeight="1">
      <c r="A114" s="190" t="s">
        <v>637</v>
      </c>
      <c r="B114" s="191">
        <v>4720538</v>
      </c>
      <c r="C114" s="191">
        <v>5762076</v>
      </c>
    </row>
    <row r="115" spans="1:3" ht="18" customHeight="1">
      <c r="A115" s="190" t="s">
        <v>638</v>
      </c>
      <c r="B115" s="191"/>
      <c r="C115" s="191"/>
    </row>
    <row r="116" spans="1:3" ht="18" customHeight="1">
      <c r="A116" s="190" t="s">
        <v>639</v>
      </c>
      <c r="B116" s="191">
        <v>33957</v>
      </c>
      <c r="C116" s="191">
        <v>33957</v>
      </c>
    </row>
    <row r="117" spans="1:3" ht="18" customHeight="1">
      <c r="A117" s="190" t="s">
        <v>640</v>
      </c>
      <c r="B117" s="191"/>
      <c r="C117" s="191"/>
    </row>
    <row r="118" spans="1:3" ht="18" customHeight="1">
      <c r="A118" s="190" t="s">
        <v>641</v>
      </c>
      <c r="B118" s="192"/>
      <c r="C118" s="191"/>
    </row>
    <row r="119" spans="1:3" ht="18" customHeight="1">
      <c r="A119" s="190" t="s">
        <v>642</v>
      </c>
      <c r="B119" s="191"/>
      <c r="C119" s="191"/>
    </row>
    <row r="120" spans="1:3" ht="18" customHeight="1">
      <c r="A120" s="190" t="s">
        <v>643</v>
      </c>
      <c r="B120" s="191"/>
      <c r="C120" s="191"/>
    </row>
    <row r="121" spans="1:3" ht="18" customHeight="1">
      <c r="A121" s="190" t="s">
        <v>715</v>
      </c>
      <c r="B121" s="191"/>
      <c r="C121" s="191"/>
    </row>
    <row r="122" spans="1:10" ht="18" customHeight="1">
      <c r="A122" s="189" t="s">
        <v>644</v>
      </c>
      <c r="B122" s="192">
        <f>SUM(B114:B121)</f>
        <v>4754495</v>
      </c>
      <c r="C122" s="192">
        <f>SUM(C114:C121)</f>
        <v>5796033</v>
      </c>
      <c r="D122" s="126"/>
      <c r="E122" s="126"/>
      <c r="F122" s="126"/>
      <c r="G122" s="126"/>
      <c r="H122" s="126"/>
      <c r="I122" s="126"/>
      <c r="J122" s="126"/>
    </row>
    <row r="123" spans="1:10" ht="18" customHeight="1">
      <c r="A123" s="189" t="s">
        <v>645</v>
      </c>
      <c r="B123" s="192">
        <f>SUM(B122+B113+B103)</f>
        <v>5328694</v>
      </c>
      <c r="C123" s="192">
        <f>SUM(C122+C113+C103)</f>
        <v>5796033</v>
      </c>
      <c r="D123" s="195"/>
      <c r="E123" s="195"/>
      <c r="F123" s="195"/>
      <c r="G123" s="195"/>
      <c r="H123" s="195"/>
      <c r="I123" s="195"/>
      <c r="J123" s="195"/>
    </row>
    <row r="124" spans="1:10" ht="18" customHeight="1">
      <c r="A124" s="189" t="s">
        <v>646</v>
      </c>
      <c r="B124" s="192"/>
      <c r="C124" s="192"/>
      <c r="D124" s="126"/>
      <c r="E124" s="126"/>
      <c r="F124" s="126"/>
      <c r="G124" s="126"/>
      <c r="H124" s="126"/>
      <c r="I124" s="126"/>
      <c r="J124" s="126"/>
    </row>
    <row r="125" spans="1:3" ht="18" customHeight="1">
      <c r="A125" s="189" t="s">
        <v>647</v>
      </c>
      <c r="B125" s="192"/>
      <c r="C125" s="192"/>
    </row>
    <row r="126" spans="1:3" ht="18" customHeight="1">
      <c r="A126" s="190" t="s">
        <v>648</v>
      </c>
      <c r="B126" s="191"/>
      <c r="C126" s="191"/>
    </row>
    <row r="127" spans="1:3" ht="18" customHeight="1">
      <c r="A127" s="190" t="s">
        <v>649</v>
      </c>
      <c r="B127" s="191">
        <v>479964</v>
      </c>
      <c r="C127" s="191">
        <v>1067016</v>
      </c>
    </row>
    <row r="128" spans="1:3" ht="18" customHeight="1">
      <c r="A128" s="190" t="s">
        <v>650</v>
      </c>
      <c r="B128" s="191"/>
      <c r="C128" s="191">
        <v>750000</v>
      </c>
    </row>
    <row r="129" spans="1:3" ht="18" customHeight="1">
      <c r="A129" s="189" t="s">
        <v>651</v>
      </c>
      <c r="B129" s="192">
        <f>SUM(B126:B128)</f>
        <v>479964</v>
      </c>
      <c r="C129" s="192">
        <f>SUM(C127:C128)</f>
        <v>1817016</v>
      </c>
    </row>
    <row r="130" spans="1:3" ht="18" customHeight="1">
      <c r="A130" s="193" t="s">
        <v>652</v>
      </c>
      <c r="B130" s="194">
        <f>SUM(B124+B129+B93+B123)</f>
        <v>272213225</v>
      </c>
      <c r="C130" s="194">
        <f>SUM(C124+C129+C93+C123)</f>
        <v>287545714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75" r:id="rId1"/>
  <headerFooter>
    <oddHeader>&amp;L&amp;"-,Félkövér"Fertőboz Község Önkormányzata &amp;C&amp;"-,Félkövér"2017.évi zárszámadás &amp;R&amp;"-,Félkövér"11.melléklet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F17"/>
  <sheetViews>
    <sheetView view="pageLayout" workbookViewId="0" topLeftCell="A1">
      <selection activeCell="B3" sqref="B3:C3"/>
    </sheetView>
  </sheetViews>
  <sheetFormatPr defaultColWidth="7.421875" defaultRowHeight="15"/>
  <cols>
    <col min="1" max="1" width="12.421875" style="0" customWidth="1"/>
    <col min="2" max="2" width="92.7109375" style="0" customWidth="1"/>
    <col min="3" max="3" width="7.421875" style="0" customWidth="1"/>
    <col min="4" max="4" width="4.57421875" style="0" customWidth="1"/>
    <col min="5" max="5" width="16.57421875" style="0" customWidth="1"/>
    <col min="6" max="6" width="15.00390625" style="0" customWidth="1"/>
  </cols>
  <sheetData>
    <row r="1" spans="2:5" ht="15">
      <c r="B1" s="73"/>
      <c r="C1" s="22"/>
      <c r="D1" s="22"/>
      <c r="E1" s="22"/>
    </row>
    <row r="2" spans="2:6" ht="27" customHeight="1">
      <c r="B2" s="305"/>
      <c r="C2" s="305"/>
      <c r="D2" s="74"/>
      <c r="E2" s="74"/>
      <c r="F2" s="72"/>
    </row>
    <row r="3" spans="2:3" ht="18">
      <c r="B3" s="268" t="s">
        <v>775</v>
      </c>
      <c r="C3" s="268"/>
    </row>
    <row r="4" ht="15" customHeight="1"/>
    <row r="5" spans="2:3" ht="52.5" customHeight="1">
      <c r="B5" s="75" t="s">
        <v>0</v>
      </c>
      <c r="C5" s="111"/>
    </row>
    <row r="6" spans="2:3" ht="15" customHeight="1">
      <c r="B6" s="76"/>
      <c r="C6" s="112"/>
    </row>
    <row r="7" spans="2:3" ht="37.5">
      <c r="B7" s="77" t="s">
        <v>1</v>
      </c>
      <c r="C7" s="78">
        <v>0</v>
      </c>
    </row>
    <row r="8" spans="2:3" ht="37.5">
      <c r="B8" s="77" t="s">
        <v>2</v>
      </c>
      <c r="C8" s="78">
        <v>0</v>
      </c>
    </row>
    <row r="9" spans="2:3" ht="37.5">
      <c r="B9" s="77" t="s">
        <v>3</v>
      </c>
      <c r="C9" s="113">
        <v>1744</v>
      </c>
    </row>
    <row r="10" spans="2:3" ht="17.25" customHeight="1">
      <c r="B10" s="79" t="s">
        <v>5</v>
      </c>
      <c r="C10" s="80">
        <v>0</v>
      </c>
    </row>
    <row r="11" spans="2:3" ht="18" customHeight="1">
      <c r="B11" s="79" t="s">
        <v>6</v>
      </c>
      <c r="C11" s="78">
        <v>0</v>
      </c>
    </row>
    <row r="12" spans="2:3" ht="37.5">
      <c r="B12" s="77" t="s">
        <v>4</v>
      </c>
      <c r="C12" s="78">
        <v>0</v>
      </c>
    </row>
    <row r="13" spans="2:3" ht="18.75">
      <c r="B13" s="77" t="s">
        <v>7</v>
      </c>
      <c r="C13" s="78">
        <v>0</v>
      </c>
    </row>
    <row r="14" spans="2:3" ht="18.75">
      <c r="B14" s="81"/>
      <c r="C14" s="82"/>
    </row>
    <row r="17" ht="15">
      <c r="B17" t="s">
        <v>749</v>
      </c>
    </row>
  </sheetData>
  <sheetProtection/>
  <mergeCells count="2">
    <mergeCell ref="B2:C2"/>
    <mergeCell ref="B3:C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1" r:id="rId1"/>
  <headerFooter>
    <oddHeader>&amp;L&amp;"Times New Roman,Félkövér"&amp;14Fertőboz Község Önkormányzata&amp;C&amp;"Times New Roman,Félkövér"&amp;14 2017. évi Költségvetés végrehajtása
&amp;R&amp;"-,Félkövér"13. melléklet&amp;"-,Normál"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Layout" workbookViewId="0" topLeftCell="B1">
      <selection activeCell="K19" sqref="K19"/>
    </sheetView>
  </sheetViews>
  <sheetFormatPr defaultColWidth="9.140625" defaultRowHeight="15"/>
  <cols>
    <col min="1" max="1" width="74.7109375" style="0" customWidth="1"/>
    <col min="2" max="2" width="12.57421875" style="0" customWidth="1"/>
    <col min="3" max="3" width="11.8515625" style="0" customWidth="1"/>
    <col min="4" max="4" width="12.57421875" style="0" customWidth="1"/>
    <col min="5" max="5" width="14.421875" style="0" customWidth="1"/>
    <col min="6" max="6" width="11.8515625" style="0" customWidth="1"/>
    <col min="7" max="7" width="11.7109375" style="0" customWidth="1"/>
  </cols>
  <sheetData>
    <row r="1" spans="1:7" ht="29.25">
      <c r="A1" s="137"/>
      <c r="B1" s="133" t="s">
        <v>745</v>
      </c>
      <c r="C1" s="187" t="s">
        <v>732</v>
      </c>
      <c r="D1" s="168" t="s">
        <v>528</v>
      </c>
      <c r="E1" s="133" t="s">
        <v>746</v>
      </c>
      <c r="F1" s="133" t="s">
        <v>747</v>
      </c>
      <c r="G1" s="133" t="s">
        <v>748</v>
      </c>
    </row>
    <row r="2" spans="1:7" ht="15">
      <c r="A2" s="8" t="s">
        <v>47</v>
      </c>
      <c r="B2" s="98">
        <v>6738842</v>
      </c>
      <c r="C2" s="98">
        <v>7725655</v>
      </c>
      <c r="D2" s="98">
        <v>6839932</v>
      </c>
      <c r="E2" s="98">
        <v>7857618</v>
      </c>
      <c r="F2" s="98">
        <v>4600000</v>
      </c>
      <c r="G2" s="98">
        <v>4620000</v>
      </c>
    </row>
    <row r="3" spans="1:7" ht="15">
      <c r="A3" s="8" t="s">
        <v>48</v>
      </c>
      <c r="B3" s="98">
        <v>1434335</v>
      </c>
      <c r="C3" s="98">
        <v>2182990</v>
      </c>
      <c r="D3" s="98">
        <v>1561295</v>
      </c>
      <c r="E3" s="98">
        <v>1591216</v>
      </c>
      <c r="F3" s="98">
        <v>1242000</v>
      </c>
      <c r="G3" s="98">
        <v>1247000</v>
      </c>
    </row>
    <row r="4" spans="1:7" ht="15">
      <c r="A4" s="8" t="s">
        <v>49</v>
      </c>
      <c r="B4" s="98">
        <v>9806600</v>
      </c>
      <c r="C4" s="98">
        <v>11251211</v>
      </c>
      <c r="D4" s="98">
        <v>9816403</v>
      </c>
      <c r="E4" s="98">
        <v>16716196</v>
      </c>
      <c r="F4" s="98">
        <v>9500000</v>
      </c>
      <c r="G4" s="98">
        <v>9700000</v>
      </c>
    </row>
    <row r="5" spans="1:7" ht="15">
      <c r="A5" s="8" t="s">
        <v>50</v>
      </c>
      <c r="B5" s="98">
        <v>1370000</v>
      </c>
      <c r="C5" s="98">
        <v>1320000</v>
      </c>
      <c r="D5" s="98">
        <v>1200000</v>
      </c>
      <c r="E5" s="98">
        <v>1370000</v>
      </c>
      <c r="F5" s="98">
        <v>600000</v>
      </c>
      <c r="G5" s="98">
        <v>1283000</v>
      </c>
    </row>
    <row r="6" spans="1:7" ht="15">
      <c r="A6" s="8" t="s">
        <v>51</v>
      </c>
      <c r="B6" s="98">
        <v>4606391</v>
      </c>
      <c r="C6" s="98">
        <v>2520001</v>
      </c>
      <c r="D6" s="98">
        <v>967746</v>
      </c>
      <c r="E6" s="98">
        <v>4776457</v>
      </c>
      <c r="F6" s="98">
        <v>1050000</v>
      </c>
      <c r="G6" s="98">
        <v>1050000</v>
      </c>
    </row>
    <row r="7" spans="1:7" ht="15">
      <c r="A7" s="8" t="s">
        <v>52</v>
      </c>
      <c r="B7" s="98">
        <v>6406000</v>
      </c>
      <c r="C7" s="98">
        <v>8207136</v>
      </c>
      <c r="D7" s="98">
        <v>8133509</v>
      </c>
      <c r="E7" s="98">
        <v>6692900</v>
      </c>
      <c r="F7" s="98">
        <v>4800000</v>
      </c>
      <c r="G7" s="98">
        <v>6300000</v>
      </c>
    </row>
    <row r="8" spans="1:7" ht="15">
      <c r="A8" s="8" t="s">
        <v>53</v>
      </c>
      <c r="B8" s="98">
        <v>4611441</v>
      </c>
      <c r="C8" s="98">
        <v>3475446</v>
      </c>
      <c r="D8" s="98">
        <v>2509714</v>
      </c>
      <c r="E8" s="98">
        <v>47981822</v>
      </c>
      <c r="F8" s="98">
        <v>4000000</v>
      </c>
      <c r="G8" s="98">
        <v>4000000</v>
      </c>
    </row>
    <row r="9" spans="1:7" ht="15">
      <c r="A9" s="8" t="s">
        <v>54</v>
      </c>
      <c r="B9" s="98"/>
      <c r="C9" s="98"/>
      <c r="D9" s="98"/>
      <c r="E9" s="98"/>
      <c r="F9" s="98"/>
      <c r="G9" s="98"/>
    </row>
    <row r="10" spans="1:7" ht="15">
      <c r="A10" s="9" t="s">
        <v>46</v>
      </c>
      <c r="B10" s="101">
        <f aca="true" t="shared" si="0" ref="B10:G10">SUM(B2:B9)</f>
        <v>34973609</v>
      </c>
      <c r="C10" s="101">
        <f t="shared" si="0"/>
        <v>36682439</v>
      </c>
      <c r="D10" s="101">
        <f t="shared" si="0"/>
        <v>31028599</v>
      </c>
      <c r="E10" s="101">
        <f t="shared" si="0"/>
        <v>86986209</v>
      </c>
      <c r="F10" s="101">
        <f t="shared" si="0"/>
        <v>25792000</v>
      </c>
      <c r="G10" s="101">
        <f t="shared" si="0"/>
        <v>28200000</v>
      </c>
    </row>
    <row r="11" spans="1:7" ht="15">
      <c r="A11" s="9" t="s">
        <v>55</v>
      </c>
      <c r="B11" s="98">
        <v>502915</v>
      </c>
      <c r="C11" s="98">
        <v>502915</v>
      </c>
      <c r="D11" s="98">
        <v>502915</v>
      </c>
      <c r="E11" s="98">
        <v>526943</v>
      </c>
      <c r="F11" s="98"/>
      <c r="G11" s="98"/>
    </row>
    <row r="12" spans="1:7" ht="15">
      <c r="A12" s="18" t="s">
        <v>220</v>
      </c>
      <c r="B12" s="99">
        <f aca="true" t="shared" si="1" ref="B12:G12">SUM(B10:B11)</f>
        <v>35476524</v>
      </c>
      <c r="C12" s="99">
        <f t="shared" si="1"/>
        <v>37185354</v>
      </c>
      <c r="D12" s="99">
        <f t="shared" si="1"/>
        <v>31531514</v>
      </c>
      <c r="E12" s="99">
        <f t="shared" si="1"/>
        <v>87513152</v>
      </c>
      <c r="F12" s="99">
        <f t="shared" si="1"/>
        <v>25792000</v>
      </c>
      <c r="G12" s="99">
        <f t="shared" si="1"/>
        <v>28200000</v>
      </c>
    </row>
    <row r="13" spans="1:7" ht="15">
      <c r="A13" s="8" t="s">
        <v>57</v>
      </c>
      <c r="B13" s="98">
        <v>12572880</v>
      </c>
      <c r="C13" s="98">
        <v>14735559</v>
      </c>
      <c r="D13" s="98">
        <v>14783559</v>
      </c>
      <c r="E13" s="98">
        <v>13173580</v>
      </c>
      <c r="F13" s="98">
        <v>8500000</v>
      </c>
      <c r="G13" s="98">
        <v>11000000</v>
      </c>
    </row>
    <row r="14" spans="1:7" ht="15">
      <c r="A14" s="8" t="s">
        <v>58</v>
      </c>
      <c r="B14" s="98"/>
      <c r="C14" s="98">
        <v>0</v>
      </c>
      <c r="D14" s="98">
        <v>867579</v>
      </c>
      <c r="E14" s="98">
        <v>42017453</v>
      </c>
      <c r="F14" s="98"/>
      <c r="G14" s="98"/>
    </row>
    <row r="15" spans="1:7" ht="15">
      <c r="A15" s="8" t="s">
        <v>59</v>
      </c>
      <c r="B15" s="98">
        <v>11788000</v>
      </c>
      <c r="C15" s="98">
        <v>14929600</v>
      </c>
      <c r="D15" s="98">
        <v>14268950</v>
      </c>
      <c r="E15" s="98">
        <v>15416705</v>
      </c>
      <c r="F15" s="98">
        <v>6600000</v>
      </c>
      <c r="G15" s="98">
        <v>8200000</v>
      </c>
    </row>
    <row r="16" spans="1:7" ht="15">
      <c r="A16" s="8" t="s">
        <v>60</v>
      </c>
      <c r="B16" s="98">
        <v>6031456</v>
      </c>
      <c r="C16" s="98">
        <v>6036456</v>
      </c>
      <c r="D16" s="98">
        <v>6568870</v>
      </c>
      <c r="E16" s="98">
        <v>5831456</v>
      </c>
      <c r="F16" s="98">
        <v>7600000</v>
      </c>
      <c r="G16" s="98">
        <v>6000000</v>
      </c>
    </row>
    <row r="17" spans="1:7" ht="15">
      <c r="A17" s="8" t="s">
        <v>61</v>
      </c>
      <c r="B17" s="98"/>
      <c r="C17" s="98"/>
      <c r="D17" s="98">
        <v>1194</v>
      </c>
      <c r="E17" s="98"/>
      <c r="F17" s="98"/>
      <c r="G17" s="98"/>
    </row>
    <row r="18" spans="1:7" ht="15">
      <c r="A18" s="8" t="s">
        <v>62</v>
      </c>
      <c r="B18" s="98"/>
      <c r="C18" s="98">
        <v>0</v>
      </c>
      <c r="D18" s="98">
        <v>0</v>
      </c>
      <c r="E18" s="98"/>
      <c r="F18" s="98"/>
      <c r="G18" s="98"/>
    </row>
    <row r="19" spans="1:7" ht="15">
      <c r="A19" s="8" t="s">
        <v>63</v>
      </c>
      <c r="B19" s="98">
        <v>117578</v>
      </c>
      <c r="C19" s="98">
        <v>117578</v>
      </c>
      <c r="D19" s="98"/>
      <c r="E19" s="98"/>
      <c r="F19" s="98"/>
      <c r="G19" s="98"/>
    </row>
    <row r="20" spans="1:7" ht="15">
      <c r="A20" s="9" t="s">
        <v>56</v>
      </c>
      <c r="B20" s="101">
        <f aca="true" t="shared" si="2" ref="B20:G20">SUM(B13:B19)</f>
        <v>30509914</v>
      </c>
      <c r="C20" s="101">
        <f t="shared" si="2"/>
        <v>35819193</v>
      </c>
      <c r="D20" s="101">
        <f t="shared" si="2"/>
        <v>36490152</v>
      </c>
      <c r="E20" s="101">
        <f t="shared" si="2"/>
        <v>76439194</v>
      </c>
      <c r="F20" s="101">
        <f t="shared" si="2"/>
        <v>22700000</v>
      </c>
      <c r="G20" s="101">
        <f t="shared" si="2"/>
        <v>25200000</v>
      </c>
    </row>
    <row r="21" spans="1:7" ht="15">
      <c r="A21" s="9" t="s">
        <v>64</v>
      </c>
      <c r="B21" s="98">
        <v>4966610</v>
      </c>
      <c r="C21" s="98">
        <v>1366161</v>
      </c>
      <c r="D21" s="98">
        <v>1893104</v>
      </c>
      <c r="E21" s="98">
        <v>11073958</v>
      </c>
      <c r="F21" s="98">
        <v>3092000</v>
      </c>
      <c r="G21" s="98">
        <v>3000000</v>
      </c>
    </row>
    <row r="22" spans="1:7" ht="15">
      <c r="A22" s="18" t="s">
        <v>221</v>
      </c>
      <c r="B22" s="100">
        <f aca="true" t="shared" si="3" ref="B22:G22">SUM(B20+B21)</f>
        <v>35476524</v>
      </c>
      <c r="C22" s="100">
        <f t="shared" si="3"/>
        <v>37185354</v>
      </c>
      <c r="D22" s="100">
        <f t="shared" si="3"/>
        <v>38383256</v>
      </c>
      <c r="E22" s="100">
        <f t="shared" si="3"/>
        <v>87513152</v>
      </c>
      <c r="F22" s="100">
        <f t="shared" si="3"/>
        <v>25792000</v>
      </c>
      <c r="G22" s="100">
        <f t="shared" si="3"/>
        <v>28200000</v>
      </c>
    </row>
    <row r="23" spans="1:7" ht="15">
      <c r="A23" s="4"/>
      <c r="B23" s="4"/>
      <c r="C23" s="4"/>
      <c r="D23" s="4"/>
      <c r="E23" s="4"/>
      <c r="F23" s="4"/>
      <c r="G23" s="4"/>
    </row>
    <row r="24" spans="1:7" ht="15">
      <c r="A24" s="4"/>
      <c r="B24" s="4"/>
      <c r="C24" s="4"/>
      <c r="D24" s="4"/>
      <c r="E24" s="4"/>
      <c r="F24" s="4"/>
      <c r="G24" s="4"/>
    </row>
    <row r="27" ht="15">
      <c r="F27" t="s">
        <v>717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  <headerFooter>
    <oddHeader xml:space="preserve">&amp;L&amp;"-,Félkövér"Fertőboz Község Önkormányzata&amp;C&amp;"-,Félkövér"&amp;10 2017. évi Költségvetés végrehajtása
Gördülő tervezés&amp;R&amp;"-,Félkövér"14.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view="pageLayout" workbookViewId="0" topLeftCell="A1">
      <selection activeCell="A1" sqref="A1:D1"/>
    </sheetView>
  </sheetViews>
  <sheetFormatPr defaultColWidth="9.140625" defaultRowHeight="15"/>
  <cols>
    <col min="1" max="1" width="91.00390625" style="0" customWidth="1"/>
    <col min="3" max="3" width="14.00390625" style="0" customWidth="1"/>
    <col min="4" max="4" width="15.421875" style="0" customWidth="1"/>
    <col min="5" max="5" width="16.28125" style="0" customWidth="1"/>
    <col min="6" max="6" width="18.421875" style="0" bestFit="1" customWidth="1"/>
  </cols>
  <sheetData>
    <row r="1" spans="1:6" ht="24" customHeight="1">
      <c r="A1" s="268" t="s">
        <v>778</v>
      </c>
      <c r="B1" s="271"/>
      <c r="C1" s="271"/>
      <c r="D1" s="272"/>
      <c r="F1" s="20"/>
    </row>
    <row r="2" ht="18">
      <c r="A2" s="10"/>
    </row>
    <row r="3" spans="1:6" ht="15">
      <c r="A3" s="4" t="s">
        <v>35</v>
      </c>
      <c r="C3" s="273" t="s">
        <v>253</v>
      </c>
      <c r="D3" s="274"/>
      <c r="E3" s="274"/>
      <c r="F3" s="275"/>
    </row>
    <row r="4" spans="1:6" ht="28.5">
      <c r="A4" s="2" t="s">
        <v>65</v>
      </c>
      <c r="B4" s="3" t="s">
        <v>45</v>
      </c>
      <c r="C4" s="254" t="s">
        <v>738</v>
      </c>
      <c r="D4" s="255" t="s">
        <v>739</v>
      </c>
      <c r="E4" s="256" t="s">
        <v>528</v>
      </c>
      <c r="F4" s="169" t="s">
        <v>529</v>
      </c>
    </row>
    <row r="5" spans="1:6" ht="16.5" customHeight="1">
      <c r="A5" s="83" t="s">
        <v>71</v>
      </c>
      <c r="B5" s="84" t="s">
        <v>72</v>
      </c>
      <c r="C5" s="252">
        <v>9666880</v>
      </c>
      <c r="D5" s="253">
        <v>10684279</v>
      </c>
      <c r="E5" s="253">
        <v>10684279</v>
      </c>
      <c r="F5" s="220">
        <f>E5/D5</f>
        <v>1</v>
      </c>
    </row>
    <row r="6" spans="1:6" ht="16.5" customHeight="1">
      <c r="A6" s="85" t="s">
        <v>73</v>
      </c>
      <c r="B6" s="84" t="s">
        <v>74</v>
      </c>
      <c r="C6" s="105"/>
      <c r="D6" s="105"/>
      <c r="E6" s="253"/>
      <c r="F6" s="220"/>
    </row>
    <row r="7" spans="1:6" ht="16.5" customHeight="1">
      <c r="A7" s="85" t="s">
        <v>75</v>
      </c>
      <c r="B7" s="84" t="s">
        <v>76</v>
      </c>
      <c r="C7" s="105">
        <v>1706000</v>
      </c>
      <c r="D7" s="105">
        <v>1706000</v>
      </c>
      <c r="E7" s="253">
        <v>1706000</v>
      </c>
      <c r="F7" s="220">
        <f>E7/D7</f>
        <v>1</v>
      </c>
    </row>
    <row r="8" spans="1:6" ht="16.5" customHeight="1">
      <c r="A8" s="85" t="s">
        <v>77</v>
      </c>
      <c r="B8" s="84" t="s">
        <v>78</v>
      </c>
      <c r="C8" s="105">
        <v>1200000</v>
      </c>
      <c r="D8" s="105">
        <v>1200000</v>
      </c>
      <c r="E8" s="253">
        <v>1200000</v>
      </c>
      <c r="F8" s="220">
        <f>E8/D8</f>
        <v>1</v>
      </c>
    </row>
    <row r="9" spans="1:6" ht="16.5" customHeight="1">
      <c r="A9" s="85" t="s">
        <v>79</v>
      </c>
      <c r="B9" s="84" t="s">
        <v>80</v>
      </c>
      <c r="C9" s="105">
        <v>0</v>
      </c>
      <c r="D9" s="105">
        <v>1145280</v>
      </c>
      <c r="E9" s="253">
        <v>1145280</v>
      </c>
      <c r="F9" s="220">
        <f>E9/D9</f>
        <v>1</v>
      </c>
    </row>
    <row r="10" spans="1:6" ht="16.5" customHeight="1">
      <c r="A10" s="85" t="s">
        <v>81</v>
      </c>
      <c r="B10" s="84" t="s">
        <v>82</v>
      </c>
      <c r="C10" s="105"/>
      <c r="D10" s="105"/>
      <c r="E10" s="253"/>
      <c r="F10" s="220"/>
    </row>
    <row r="11" spans="1:6" ht="16.5" customHeight="1">
      <c r="A11" s="7" t="s">
        <v>223</v>
      </c>
      <c r="B11" s="12" t="s">
        <v>83</v>
      </c>
      <c r="C11" s="109">
        <f>SUM(C5:C10)</f>
        <v>12572880</v>
      </c>
      <c r="D11" s="109">
        <f>SUM(D5:D10)</f>
        <v>14735559</v>
      </c>
      <c r="E11" s="109">
        <f>SUM(E5:E10)</f>
        <v>14735559</v>
      </c>
      <c r="F11" s="221">
        <f>E11/D11</f>
        <v>1</v>
      </c>
    </row>
    <row r="12" spans="1:6" ht="16.5" customHeight="1">
      <c r="A12" s="85" t="s">
        <v>84</v>
      </c>
      <c r="B12" s="84" t="s">
        <v>85</v>
      </c>
      <c r="C12" s="105">
        <v>0</v>
      </c>
      <c r="D12" s="105"/>
      <c r="E12" s="253"/>
      <c r="F12" s="220"/>
    </row>
    <row r="13" spans="1:6" ht="30">
      <c r="A13" s="85" t="s">
        <v>86</v>
      </c>
      <c r="B13" s="84" t="s">
        <v>87</v>
      </c>
      <c r="C13" s="105">
        <v>0</v>
      </c>
      <c r="D13" s="105"/>
      <c r="E13" s="253"/>
      <c r="F13" s="220"/>
    </row>
    <row r="14" spans="1:6" ht="30">
      <c r="A14" s="85" t="s">
        <v>187</v>
      </c>
      <c r="B14" s="84" t="s">
        <v>88</v>
      </c>
      <c r="C14" s="105">
        <v>0</v>
      </c>
      <c r="D14" s="105"/>
      <c r="E14" s="253"/>
      <c r="F14" s="220"/>
    </row>
    <row r="15" spans="1:6" ht="30">
      <c r="A15" s="85" t="s">
        <v>188</v>
      </c>
      <c r="B15" s="84" t="s">
        <v>89</v>
      </c>
      <c r="C15" s="105">
        <v>0</v>
      </c>
      <c r="D15" s="105"/>
      <c r="E15" s="253"/>
      <c r="F15" s="220"/>
    </row>
    <row r="16" spans="1:6" ht="16.5" customHeight="1">
      <c r="A16" s="85" t="s">
        <v>189</v>
      </c>
      <c r="B16" s="84" t="s">
        <v>90</v>
      </c>
      <c r="C16" s="105">
        <v>0</v>
      </c>
      <c r="D16" s="105"/>
      <c r="E16" s="253">
        <v>48000</v>
      </c>
      <c r="F16" s="220"/>
    </row>
    <row r="17" spans="1:6" ht="16.5" customHeight="1">
      <c r="A17" s="7" t="s">
        <v>224</v>
      </c>
      <c r="B17" s="12" t="s">
        <v>91</v>
      </c>
      <c r="C17" s="109">
        <f>SUM(C11)</f>
        <v>12572880</v>
      </c>
      <c r="D17" s="109">
        <f>SUM(D11:D16)</f>
        <v>14735559</v>
      </c>
      <c r="E17" s="109">
        <f>SUM(E11:E16)</f>
        <v>14783559</v>
      </c>
      <c r="F17" s="221">
        <f>E17/D17</f>
        <v>1.0032574264742857</v>
      </c>
    </row>
    <row r="18" spans="1:6" ht="16.5" customHeight="1">
      <c r="A18" s="85" t="s">
        <v>193</v>
      </c>
      <c r="B18" s="84" t="s">
        <v>100</v>
      </c>
      <c r="C18" s="105"/>
      <c r="D18" s="105"/>
      <c r="E18" s="253"/>
      <c r="F18" s="220"/>
    </row>
    <row r="19" spans="1:6" ht="16.5" customHeight="1">
      <c r="A19" s="85" t="s">
        <v>194</v>
      </c>
      <c r="B19" s="84" t="s">
        <v>101</v>
      </c>
      <c r="C19" s="105">
        <v>0</v>
      </c>
      <c r="D19" s="105"/>
      <c r="E19" s="253"/>
      <c r="F19" s="220"/>
    </row>
    <row r="20" spans="1:6" ht="16.5" customHeight="1">
      <c r="A20" s="7" t="s">
        <v>226</v>
      </c>
      <c r="B20" s="12" t="s">
        <v>102</v>
      </c>
      <c r="C20" s="105">
        <v>0</v>
      </c>
      <c r="D20" s="105"/>
      <c r="E20" s="253"/>
      <c r="F20" s="220"/>
    </row>
    <row r="21" spans="1:6" ht="16.5" customHeight="1">
      <c r="A21" s="85" t="s">
        <v>195</v>
      </c>
      <c r="B21" s="84" t="s">
        <v>103</v>
      </c>
      <c r="C21" s="105">
        <v>0</v>
      </c>
      <c r="D21" s="105"/>
      <c r="E21" s="253"/>
      <c r="F21" s="220"/>
    </row>
    <row r="22" spans="1:6" ht="16.5" customHeight="1">
      <c r="A22" s="85" t="s">
        <v>196</v>
      </c>
      <c r="B22" s="84" t="s">
        <v>104</v>
      </c>
      <c r="C22" s="105">
        <v>0</v>
      </c>
      <c r="D22" s="105"/>
      <c r="E22" s="253"/>
      <c r="F22" s="220"/>
    </row>
    <row r="23" spans="1:6" ht="16.5" customHeight="1">
      <c r="A23" s="85" t="s">
        <v>197</v>
      </c>
      <c r="B23" s="84" t="s">
        <v>105</v>
      </c>
      <c r="C23" s="105">
        <v>8248000</v>
      </c>
      <c r="D23" s="105">
        <v>8248000</v>
      </c>
      <c r="E23" s="253">
        <v>8100548</v>
      </c>
      <c r="F23" s="220">
        <f>E23/D23</f>
        <v>0.9821226964112512</v>
      </c>
    </row>
    <row r="24" spans="1:6" ht="16.5" customHeight="1">
      <c r="A24" s="85" t="s">
        <v>198</v>
      </c>
      <c r="B24" s="84" t="s">
        <v>106</v>
      </c>
      <c r="C24" s="105">
        <v>2500000</v>
      </c>
      <c r="D24" s="105">
        <v>5141600</v>
      </c>
      <c r="E24" s="253">
        <v>4382050</v>
      </c>
      <c r="F24" s="220">
        <f>E24/D24</f>
        <v>0.8522736113272134</v>
      </c>
    </row>
    <row r="25" spans="1:6" ht="16.5" customHeight="1">
      <c r="A25" s="85" t="s">
        <v>199</v>
      </c>
      <c r="B25" s="84" t="s">
        <v>107</v>
      </c>
      <c r="C25" s="105">
        <v>0</v>
      </c>
      <c r="D25" s="105"/>
      <c r="E25" s="253"/>
      <c r="F25" s="220"/>
    </row>
    <row r="26" spans="1:6" ht="16.5" customHeight="1">
      <c r="A26" s="85" t="s">
        <v>108</v>
      </c>
      <c r="B26" s="84" t="s">
        <v>109</v>
      </c>
      <c r="C26" s="105">
        <v>0</v>
      </c>
      <c r="D26" s="105"/>
      <c r="E26" s="253"/>
      <c r="F26" s="220"/>
    </row>
    <row r="27" spans="1:6" ht="16.5" customHeight="1">
      <c r="A27" s="85" t="s">
        <v>200</v>
      </c>
      <c r="B27" s="84" t="s">
        <v>110</v>
      </c>
      <c r="C27" s="105">
        <v>1000000</v>
      </c>
      <c r="D27" s="105">
        <v>1500000</v>
      </c>
      <c r="E27" s="253">
        <v>1081263</v>
      </c>
      <c r="F27" s="220">
        <f>E27/D27</f>
        <v>0.720842</v>
      </c>
    </row>
    <row r="28" spans="1:6" ht="16.5" customHeight="1">
      <c r="A28" s="85" t="s">
        <v>201</v>
      </c>
      <c r="B28" s="84" t="s">
        <v>111</v>
      </c>
      <c r="C28" s="105">
        <v>0</v>
      </c>
      <c r="D28" s="105"/>
      <c r="E28" s="253"/>
      <c r="F28" s="220"/>
    </row>
    <row r="29" spans="1:6" ht="16.5" customHeight="1">
      <c r="A29" s="7" t="s">
        <v>227</v>
      </c>
      <c r="B29" s="12" t="s">
        <v>112</v>
      </c>
      <c r="C29" s="109">
        <f>SUM(C24:C28)</f>
        <v>3500000</v>
      </c>
      <c r="D29" s="109">
        <f>SUM(D24:D28)</f>
        <v>6641600</v>
      </c>
      <c r="E29" s="109">
        <f>SUM(E24:E28)</f>
        <v>5463313</v>
      </c>
      <c r="F29" s="221">
        <f>E29/D29</f>
        <v>0.8225898879788003</v>
      </c>
    </row>
    <row r="30" spans="1:6" ht="16.5" customHeight="1">
      <c r="A30" s="85" t="s">
        <v>202</v>
      </c>
      <c r="B30" s="84" t="s">
        <v>113</v>
      </c>
      <c r="C30" s="105">
        <v>40000</v>
      </c>
      <c r="D30" s="105">
        <v>40000</v>
      </c>
      <c r="E30" s="253">
        <v>705089</v>
      </c>
      <c r="F30" s="220">
        <f>E30/D30</f>
        <v>17.627225</v>
      </c>
    </row>
    <row r="31" spans="1:6" ht="16.5" customHeight="1">
      <c r="A31" s="7" t="s">
        <v>228</v>
      </c>
      <c r="B31" s="12" t="s">
        <v>114</v>
      </c>
      <c r="C31" s="109">
        <f>SUM(C29+C20+C21+C23+C22+C30)</f>
        <v>11788000</v>
      </c>
      <c r="D31" s="109">
        <f>SUM(D29+D20+D21+D23+D22+D30)</f>
        <v>14929600</v>
      </c>
      <c r="E31" s="109">
        <f>SUM(E29+E20+E21+E23+E22+E30)</f>
        <v>14268950</v>
      </c>
      <c r="F31" s="221">
        <f>E31/D31</f>
        <v>0.9557489818883292</v>
      </c>
    </row>
    <row r="32" spans="1:6" ht="16.5" customHeight="1">
      <c r="A32" s="86" t="s">
        <v>115</v>
      </c>
      <c r="B32" s="84" t="s">
        <v>116</v>
      </c>
      <c r="C32" s="105"/>
      <c r="D32" s="105"/>
      <c r="E32" s="253"/>
      <c r="F32" s="220"/>
    </row>
    <row r="33" spans="1:6" ht="16.5" customHeight="1">
      <c r="A33" s="86" t="s">
        <v>203</v>
      </c>
      <c r="B33" s="84" t="s">
        <v>117</v>
      </c>
      <c r="C33" s="105">
        <v>1760000</v>
      </c>
      <c r="D33" s="105">
        <v>1765000</v>
      </c>
      <c r="E33" s="253">
        <v>1799546</v>
      </c>
      <c r="F33" s="220">
        <f>E33/D33</f>
        <v>1.0195728045325778</v>
      </c>
    </row>
    <row r="34" spans="1:6" ht="16.5" customHeight="1">
      <c r="A34" s="86" t="s">
        <v>204</v>
      </c>
      <c r="B34" s="84" t="s">
        <v>118</v>
      </c>
      <c r="C34" s="105">
        <v>0</v>
      </c>
      <c r="D34" s="105"/>
      <c r="E34" s="253"/>
      <c r="F34" s="220"/>
    </row>
    <row r="35" spans="1:6" ht="16.5" customHeight="1">
      <c r="A35" s="86" t="s">
        <v>205</v>
      </c>
      <c r="B35" s="84" t="s">
        <v>119</v>
      </c>
      <c r="C35" s="105">
        <v>4269456</v>
      </c>
      <c r="D35" s="105">
        <v>4269456</v>
      </c>
      <c r="E35" s="253">
        <v>4289456</v>
      </c>
      <c r="F35" s="220">
        <f>E35/D35</f>
        <v>1.0046844375489523</v>
      </c>
    </row>
    <row r="36" spans="1:6" ht="16.5" customHeight="1">
      <c r="A36" s="86" t="s">
        <v>120</v>
      </c>
      <c r="B36" s="84" t="s">
        <v>121</v>
      </c>
      <c r="C36" s="105"/>
      <c r="D36" s="105"/>
      <c r="E36" s="253"/>
      <c r="F36" s="220"/>
    </row>
    <row r="37" spans="1:6" ht="16.5" customHeight="1">
      <c r="A37" s="86" t="s">
        <v>122</v>
      </c>
      <c r="B37" s="84" t="s">
        <v>123</v>
      </c>
      <c r="C37" s="105"/>
      <c r="D37" s="105"/>
      <c r="E37" s="253"/>
      <c r="F37" s="220"/>
    </row>
    <row r="38" spans="1:6" ht="16.5" customHeight="1">
      <c r="A38" s="86" t="s">
        <v>124</v>
      </c>
      <c r="B38" s="84" t="s">
        <v>125</v>
      </c>
      <c r="C38" s="105"/>
      <c r="D38" s="105"/>
      <c r="E38" s="253"/>
      <c r="F38" s="220"/>
    </row>
    <row r="39" spans="1:6" ht="16.5" customHeight="1">
      <c r="A39" s="86" t="s">
        <v>206</v>
      </c>
      <c r="B39" s="84" t="s">
        <v>126</v>
      </c>
      <c r="C39" s="105">
        <v>2000</v>
      </c>
      <c r="D39" s="105">
        <v>2000</v>
      </c>
      <c r="E39" s="253">
        <v>84050</v>
      </c>
      <c r="F39" s="220"/>
    </row>
    <row r="40" spans="1:6" ht="16.5" customHeight="1">
      <c r="A40" s="86" t="s">
        <v>207</v>
      </c>
      <c r="B40" s="84" t="s">
        <v>127</v>
      </c>
      <c r="C40" s="105"/>
      <c r="D40" s="105"/>
      <c r="E40" s="253"/>
      <c r="F40" s="220"/>
    </row>
    <row r="41" spans="1:6" ht="16.5" customHeight="1">
      <c r="A41" s="86" t="s">
        <v>721</v>
      </c>
      <c r="B41" s="84" t="s">
        <v>128</v>
      </c>
      <c r="C41" s="105"/>
      <c r="D41" s="105"/>
      <c r="E41" s="253"/>
      <c r="F41" s="220"/>
    </row>
    <row r="42" spans="1:6" ht="16.5" customHeight="1">
      <c r="A42" s="86" t="s">
        <v>208</v>
      </c>
      <c r="B42" s="84" t="s">
        <v>720</v>
      </c>
      <c r="C42" s="105"/>
      <c r="D42" s="105"/>
      <c r="E42" s="253">
        <v>395818</v>
      </c>
      <c r="F42" s="220"/>
    </row>
    <row r="43" spans="1:6" ht="16.5" customHeight="1">
      <c r="A43" s="11" t="s">
        <v>229</v>
      </c>
      <c r="B43" s="12" t="s">
        <v>129</v>
      </c>
      <c r="C43" s="109">
        <f>SUM(C32:C42)</f>
        <v>6031456</v>
      </c>
      <c r="D43" s="109">
        <f>SUM(D32:D42)</f>
        <v>6036456</v>
      </c>
      <c r="E43" s="109">
        <f>SUM(E32:E42)</f>
        <v>6568870</v>
      </c>
      <c r="F43" s="221">
        <f>E43/D43</f>
        <v>1.0881997648951636</v>
      </c>
    </row>
    <row r="44" spans="1:6" ht="30">
      <c r="A44" s="86" t="s">
        <v>138</v>
      </c>
      <c r="B44" s="84" t="s">
        <v>139</v>
      </c>
      <c r="C44" s="105">
        <v>0</v>
      </c>
      <c r="D44" s="105"/>
      <c r="E44" s="253"/>
      <c r="F44" s="220"/>
    </row>
    <row r="45" spans="1:6" ht="30">
      <c r="A45" s="85" t="s">
        <v>518</v>
      </c>
      <c r="B45" s="84" t="s">
        <v>140</v>
      </c>
      <c r="C45" s="105">
        <v>0</v>
      </c>
      <c r="D45" s="105"/>
      <c r="E45" s="253"/>
      <c r="F45" s="220"/>
    </row>
    <row r="46" spans="1:6" ht="16.5" customHeight="1">
      <c r="A46" s="86" t="s">
        <v>520</v>
      </c>
      <c r="B46" s="84" t="s">
        <v>141</v>
      </c>
      <c r="C46" s="105">
        <v>0</v>
      </c>
      <c r="D46" s="105"/>
      <c r="E46" s="253"/>
      <c r="F46" s="220"/>
    </row>
    <row r="47" spans="1:6" ht="16.5" customHeight="1">
      <c r="A47" s="86" t="s">
        <v>517</v>
      </c>
      <c r="B47" s="84" t="s">
        <v>515</v>
      </c>
      <c r="C47" s="105">
        <v>0</v>
      </c>
      <c r="D47" s="105"/>
      <c r="E47" s="253"/>
      <c r="F47" s="220"/>
    </row>
    <row r="48" spans="1:6" ht="16.5" customHeight="1">
      <c r="A48" s="86" t="s">
        <v>519</v>
      </c>
      <c r="B48" s="84" t="s">
        <v>516</v>
      </c>
      <c r="C48" s="105">
        <v>0</v>
      </c>
      <c r="D48" s="105"/>
      <c r="E48" s="253">
        <v>0</v>
      </c>
      <c r="F48" s="220"/>
    </row>
    <row r="49" spans="1:6" ht="16.5" customHeight="1">
      <c r="A49" s="7" t="s">
        <v>231</v>
      </c>
      <c r="B49" s="12" t="s">
        <v>142</v>
      </c>
      <c r="C49" s="109">
        <f>SUM(C44:C48)</f>
        <v>0</v>
      </c>
      <c r="D49" s="109">
        <f>SUM(D44:D48)</f>
        <v>0</v>
      </c>
      <c r="E49" s="109">
        <f>SUM(E44:E48)</f>
        <v>0</v>
      </c>
      <c r="F49" s="221"/>
    </row>
    <row r="50" spans="1:6" ht="16.5" customHeight="1">
      <c r="A50" s="87" t="s">
        <v>26</v>
      </c>
      <c r="B50" s="15"/>
      <c r="C50" s="105">
        <v>0</v>
      </c>
      <c r="D50" s="105"/>
      <c r="E50" s="253"/>
      <c r="F50" s="220"/>
    </row>
    <row r="51" spans="1:6" ht="15.75">
      <c r="A51" s="85" t="s">
        <v>92</v>
      </c>
      <c r="B51" s="84" t="s">
        <v>93</v>
      </c>
      <c r="C51" s="105">
        <v>0</v>
      </c>
      <c r="D51" s="105"/>
      <c r="E51" s="253">
        <v>750000</v>
      </c>
      <c r="F51" s="220"/>
    </row>
    <row r="52" spans="1:6" ht="30">
      <c r="A52" s="85" t="s">
        <v>94</v>
      </c>
      <c r="B52" s="84" t="s">
        <v>95</v>
      </c>
      <c r="C52" s="105">
        <v>0</v>
      </c>
      <c r="D52" s="105"/>
      <c r="E52" s="253"/>
      <c r="F52" s="220"/>
    </row>
    <row r="53" spans="1:6" ht="30">
      <c r="A53" s="85" t="s">
        <v>190</v>
      </c>
      <c r="B53" s="84" t="s">
        <v>96</v>
      </c>
      <c r="C53" s="105">
        <v>0</v>
      </c>
      <c r="D53" s="105"/>
      <c r="E53" s="253">
        <v>117579</v>
      </c>
      <c r="F53" s="220"/>
    </row>
    <row r="54" spans="1:6" ht="30">
      <c r="A54" s="85" t="s">
        <v>191</v>
      </c>
      <c r="B54" s="84" t="s">
        <v>97</v>
      </c>
      <c r="C54" s="105">
        <v>0</v>
      </c>
      <c r="D54" s="105"/>
      <c r="E54" s="253"/>
      <c r="F54" s="220"/>
    </row>
    <row r="55" spans="1:6" ht="16.5" customHeight="1">
      <c r="A55" s="85" t="s">
        <v>192</v>
      </c>
      <c r="B55" s="84" t="s">
        <v>98</v>
      </c>
      <c r="C55" s="105">
        <v>0</v>
      </c>
      <c r="D55" s="105"/>
      <c r="E55" s="253"/>
      <c r="F55" s="220"/>
    </row>
    <row r="56" spans="1:6" ht="16.5" customHeight="1">
      <c r="A56" s="7" t="s">
        <v>225</v>
      </c>
      <c r="B56" s="12" t="s">
        <v>99</v>
      </c>
      <c r="C56" s="109">
        <f>SUM(C51:C55)</f>
        <v>0</v>
      </c>
      <c r="D56" s="109">
        <f>SUM(D51:D55)</f>
        <v>0</v>
      </c>
      <c r="E56" s="109">
        <f>SUM(E51:E55)</f>
        <v>867579</v>
      </c>
      <c r="F56" s="221"/>
    </row>
    <row r="57" spans="1:6" ht="16.5" customHeight="1">
      <c r="A57" s="86" t="s">
        <v>209</v>
      </c>
      <c r="B57" s="84" t="s">
        <v>130</v>
      </c>
      <c r="C57" s="105">
        <v>0</v>
      </c>
      <c r="D57" s="105"/>
      <c r="E57" s="253"/>
      <c r="F57" s="220"/>
    </row>
    <row r="58" spans="1:6" ht="16.5" customHeight="1">
      <c r="A58" s="86" t="s">
        <v>210</v>
      </c>
      <c r="B58" s="84" t="s">
        <v>131</v>
      </c>
      <c r="C58" s="105">
        <v>0</v>
      </c>
      <c r="D58" s="105"/>
      <c r="E58" s="253">
        <v>1194</v>
      </c>
      <c r="F58" s="220"/>
    </row>
    <row r="59" spans="1:6" ht="16.5" customHeight="1">
      <c r="A59" s="86" t="s">
        <v>132</v>
      </c>
      <c r="B59" s="84" t="s">
        <v>133</v>
      </c>
      <c r="C59" s="105">
        <v>0</v>
      </c>
      <c r="D59" s="105"/>
      <c r="E59" s="253"/>
      <c r="F59" s="220"/>
    </row>
    <row r="60" spans="1:6" ht="16.5" customHeight="1">
      <c r="A60" s="86" t="s">
        <v>211</v>
      </c>
      <c r="B60" s="84" t="s">
        <v>134</v>
      </c>
      <c r="C60" s="105">
        <v>0</v>
      </c>
      <c r="D60" s="105"/>
      <c r="E60" s="253"/>
      <c r="F60" s="220"/>
    </row>
    <row r="61" spans="1:6" ht="16.5" customHeight="1">
      <c r="A61" s="86" t="s">
        <v>135</v>
      </c>
      <c r="B61" s="84" t="s">
        <v>136</v>
      </c>
      <c r="C61" s="105">
        <v>0</v>
      </c>
      <c r="D61" s="105"/>
      <c r="E61" s="253"/>
      <c r="F61" s="220"/>
    </row>
    <row r="62" spans="1:6" ht="15.75">
      <c r="A62" s="7" t="s">
        <v>230</v>
      </c>
      <c r="B62" s="12" t="s">
        <v>137</v>
      </c>
      <c r="C62" s="109">
        <v>0</v>
      </c>
      <c r="D62" s="109">
        <f>SUM(D57:D61)</f>
        <v>0</v>
      </c>
      <c r="E62" s="109">
        <f>SUM(E57:E61)</f>
        <v>1194</v>
      </c>
      <c r="F62" s="221"/>
    </row>
    <row r="63" spans="1:6" ht="30">
      <c r="A63" s="86" t="s">
        <v>143</v>
      </c>
      <c r="B63" s="84" t="s">
        <v>144</v>
      </c>
      <c r="C63" s="105">
        <v>0</v>
      </c>
      <c r="D63" s="105"/>
      <c r="E63" s="253"/>
      <c r="F63" s="220"/>
    </row>
    <row r="64" spans="1:6" ht="30">
      <c r="A64" s="85" t="s">
        <v>212</v>
      </c>
      <c r="B64" s="84" t="s">
        <v>145</v>
      </c>
      <c r="C64" s="105">
        <v>0</v>
      </c>
      <c r="D64" s="105"/>
      <c r="E64" s="253"/>
      <c r="F64" s="220"/>
    </row>
    <row r="65" spans="1:6" ht="16.5" customHeight="1">
      <c r="A65" s="86" t="s">
        <v>213</v>
      </c>
      <c r="B65" s="84" t="s">
        <v>146</v>
      </c>
      <c r="C65" s="105">
        <v>0</v>
      </c>
      <c r="D65" s="105"/>
      <c r="E65" s="253"/>
      <c r="F65" s="220"/>
    </row>
    <row r="66" spans="1:6" ht="30">
      <c r="A66" s="245" t="s">
        <v>212</v>
      </c>
      <c r="B66" s="84" t="s">
        <v>722</v>
      </c>
      <c r="C66" s="105">
        <v>117578</v>
      </c>
      <c r="D66" s="105">
        <v>117578</v>
      </c>
      <c r="E66" s="253"/>
      <c r="F66" s="220"/>
    </row>
    <row r="67" spans="1:6" ht="16.5" customHeight="1">
      <c r="A67" s="7" t="s">
        <v>233</v>
      </c>
      <c r="B67" s="12" t="s">
        <v>147</v>
      </c>
      <c r="C67" s="109">
        <f>SUM(C63:C66)</f>
        <v>117578</v>
      </c>
      <c r="D67" s="109">
        <f>SUM(D63:D66)</f>
        <v>117578</v>
      </c>
      <c r="E67" s="109">
        <f>SUM(E63:E66)</f>
        <v>0</v>
      </c>
      <c r="F67" s="109">
        <f>SUM(F63:F66)</f>
        <v>0</v>
      </c>
    </row>
    <row r="68" spans="1:6" ht="16.5" customHeight="1">
      <c r="A68" s="87" t="s">
        <v>25</v>
      </c>
      <c r="B68" s="15"/>
      <c r="C68" s="109">
        <v>0</v>
      </c>
      <c r="D68" s="109"/>
      <c r="E68" s="253"/>
      <c r="F68" s="220"/>
    </row>
    <row r="69" spans="1:6" ht="16.5" customHeight="1">
      <c r="A69" s="88" t="s">
        <v>232</v>
      </c>
      <c r="B69" s="89" t="s">
        <v>148</v>
      </c>
      <c r="C69" s="109">
        <f>SUM(C17+C31+C43+C56+C62+C67)</f>
        <v>30509914</v>
      </c>
      <c r="D69" s="109">
        <f>D17+D31+D43+D49+D56+D62+D67</f>
        <v>35819193</v>
      </c>
      <c r="E69" s="109">
        <f>E17+E31+E43+E49+E56+E62</f>
        <v>36490152</v>
      </c>
      <c r="F69" s="221">
        <f>E69/D69</f>
        <v>1.01873182905042</v>
      </c>
    </row>
    <row r="70" spans="1:6" ht="16.5" customHeight="1">
      <c r="A70" s="90" t="s">
        <v>32</v>
      </c>
      <c r="B70" s="91"/>
      <c r="C70" s="109">
        <v>0</v>
      </c>
      <c r="D70" s="109"/>
      <c r="E70" s="253"/>
      <c r="F70" s="220"/>
    </row>
    <row r="71" spans="1:6" ht="16.5" customHeight="1">
      <c r="A71" s="90" t="s">
        <v>33</v>
      </c>
      <c r="B71" s="91"/>
      <c r="C71" s="105"/>
      <c r="D71" s="105"/>
      <c r="E71" s="253"/>
      <c r="F71" s="220"/>
    </row>
    <row r="72" spans="1:6" ht="16.5" customHeight="1">
      <c r="A72" s="92" t="s">
        <v>214</v>
      </c>
      <c r="B72" s="85" t="s">
        <v>149</v>
      </c>
      <c r="C72" s="105"/>
      <c r="D72" s="105"/>
      <c r="E72" s="253"/>
      <c r="F72" s="220"/>
    </row>
    <row r="73" spans="1:6" ht="16.5" customHeight="1">
      <c r="A73" s="86" t="s">
        <v>150</v>
      </c>
      <c r="B73" s="85" t="s">
        <v>151</v>
      </c>
      <c r="C73" s="105"/>
      <c r="D73" s="105"/>
      <c r="E73" s="253"/>
      <c r="F73" s="220"/>
    </row>
    <row r="74" spans="1:6" ht="16.5" customHeight="1">
      <c r="A74" s="92" t="s">
        <v>215</v>
      </c>
      <c r="B74" s="85" t="s">
        <v>152</v>
      </c>
      <c r="C74" s="105"/>
      <c r="D74" s="105"/>
      <c r="E74" s="253"/>
      <c r="F74" s="220"/>
    </row>
    <row r="75" spans="1:6" ht="16.5" customHeight="1">
      <c r="A75" s="11" t="s">
        <v>234</v>
      </c>
      <c r="B75" s="7" t="s">
        <v>153</v>
      </c>
      <c r="C75" s="105"/>
      <c r="D75" s="105"/>
      <c r="E75" s="253"/>
      <c r="F75" s="220"/>
    </row>
    <row r="76" spans="1:6" ht="16.5" customHeight="1">
      <c r="A76" s="86" t="s">
        <v>216</v>
      </c>
      <c r="B76" s="85" t="s">
        <v>154</v>
      </c>
      <c r="C76" s="105"/>
      <c r="D76" s="105"/>
      <c r="E76" s="253"/>
      <c r="F76" s="220"/>
    </row>
    <row r="77" spans="1:6" ht="16.5" customHeight="1">
      <c r="A77" s="92" t="s">
        <v>155</v>
      </c>
      <c r="B77" s="85" t="s">
        <v>156</v>
      </c>
      <c r="C77" s="105"/>
      <c r="D77" s="105"/>
      <c r="E77" s="253"/>
      <c r="F77" s="220"/>
    </row>
    <row r="78" spans="1:6" ht="16.5" customHeight="1">
      <c r="A78" s="86" t="s">
        <v>217</v>
      </c>
      <c r="B78" s="85" t="s">
        <v>157</v>
      </c>
      <c r="C78" s="105"/>
      <c r="D78" s="105"/>
      <c r="E78" s="253"/>
      <c r="F78" s="220"/>
    </row>
    <row r="79" spans="1:6" ht="16.5" customHeight="1">
      <c r="A79" s="92" t="s">
        <v>158</v>
      </c>
      <c r="B79" s="85" t="s">
        <v>159</v>
      </c>
      <c r="C79" s="105"/>
      <c r="D79" s="105"/>
      <c r="E79" s="253"/>
      <c r="F79" s="220"/>
    </row>
    <row r="80" spans="1:6" ht="16.5" customHeight="1">
      <c r="A80" s="6" t="s">
        <v>235</v>
      </c>
      <c r="B80" s="7" t="s">
        <v>160</v>
      </c>
      <c r="C80" s="109"/>
      <c r="D80" s="109"/>
      <c r="E80" s="253"/>
      <c r="F80" s="220"/>
    </row>
    <row r="81" spans="1:6" ht="16.5" customHeight="1">
      <c r="A81" s="85" t="s">
        <v>30</v>
      </c>
      <c r="B81" s="85" t="s">
        <v>161</v>
      </c>
      <c r="C81" s="105"/>
      <c r="D81" s="105"/>
      <c r="E81" s="253"/>
      <c r="F81" s="220"/>
    </row>
    <row r="82" spans="1:6" ht="16.5" customHeight="1">
      <c r="A82" s="85" t="s">
        <v>31</v>
      </c>
      <c r="B82" s="85" t="s">
        <v>161</v>
      </c>
      <c r="C82" s="105">
        <v>4966610</v>
      </c>
      <c r="D82" s="105">
        <v>1366161</v>
      </c>
      <c r="E82" s="253">
        <v>1366161</v>
      </c>
      <c r="F82" s="220">
        <f>E82/D82</f>
        <v>1</v>
      </c>
    </row>
    <row r="83" spans="1:6" ht="16.5" customHeight="1">
      <c r="A83" s="85" t="s">
        <v>28</v>
      </c>
      <c r="B83" s="85" t="s">
        <v>162</v>
      </c>
      <c r="C83" s="105"/>
      <c r="D83" s="105"/>
      <c r="E83" s="253"/>
      <c r="F83" s="220"/>
    </row>
    <row r="84" spans="1:6" ht="16.5" customHeight="1">
      <c r="A84" s="85" t="s">
        <v>29</v>
      </c>
      <c r="B84" s="85" t="s">
        <v>162</v>
      </c>
      <c r="C84" s="105"/>
      <c r="D84" s="105"/>
      <c r="E84" s="253"/>
      <c r="F84" s="220"/>
    </row>
    <row r="85" spans="1:6" ht="16.5" customHeight="1">
      <c r="A85" s="7" t="s">
        <v>236</v>
      </c>
      <c r="B85" s="7" t="s">
        <v>163</v>
      </c>
      <c r="C85" s="109">
        <f>SUM(C81:C84)</f>
        <v>4966610</v>
      </c>
      <c r="D85" s="109">
        <f>SUM(D81:D84)</f>
        <v>1366161</v>
      </c>
      <c r="E85" s="109">
        <f>SUM(E81:E84)</f>
        <v>1366161</v>
      </c>
      <c r="F85" s="221">
        <f>E85/D85</f>
        <v>1</v>
      </c>
    </row>
    <row r="86" spans="1:6" ht="16.5" customHeight="1">
      <c r="A86" s="92" t="s">
        <v>164</v>
      </c>
      <c r="B86" s="85" t="s">
        <v>165</v>
      </c>
      <c r="C86" s="105"/>
      <c r="D86" s="105">
        <v>0</v>
      </c>
      <c r="E86" s="253">
        <v>526943</v>
      </c>
      <c r="F86" s="221"/>
    </row>
    <row r="87" spans="1:6" ht="16.5" customHeight="1">
      <c r="A87" s="92" t="s">
        <v>166</v>
      </c>
      <c r="B87" s="85" t="s">
        <v>167</v>
      </c>
      <c r="C87" s="105"/>
      <c r="D87" s="105"/>
      <c r="E87" s="253"/>
      <c r="F87" s="220"/>
    </row>
    <row r="88" spans="1:6" ht="16.5" customHeight="1">
      <c r="A88" s="92" t="s">
        <v>168</v>
      </c>
      <c r="B88" s="85" t="s">
        <v>169</v>
      </c>
      <c r="C88" s="105"/>
      <c r="D88" s="105"/>
      <c r="E88" s="253"/>
      <c r="F88" s="220"/>
    </row>
    <row r="89" spans="1:6" ht="16.5" customHeight="1">
      <c r="A89" s="92" t="s">
        <v>170</v>
      </c>
      <c r="B89" s="85" t="s">
        <v>171</v>
      </c>
      <c r="C89" s="105"/>
      <c r="D89" s="105"/>
      <c r="E89" s="253"/>
      <c r="F89" s="220"/>
    </row>
    <row r="90" spans="1:6" ht="16.5" customHeight="1">
      <c r="A90" s="86" t="s">
        <v>218</v>
      </c>
      <c r="B90" s="85" t="s">
        <v>172</v>
      </c>
      <c r="C90" s="105"/>
      <c r="D90" s="105"/>
      <c r="E90" s="253"/>
      <c r="F90" s="220"/>
    </row>
    <row r="91" spans="1:6" ht="16.5" customHeight="1">
      <c r="A91" s="11" t="s">
        <v>237</v>
      </c>
      <c r="B91" s="7" t="s">
        <v>173</v>
      </c>
      <c r="C91" s="109"/>
      <c r="D91" s="109"/>
      <c r="E91" s="253"/>
      <c r="F91" s="220"/>
    </row>
    <row r="92" spans="1:6" ht="16.5" customHeight="1">
      <c r="A92" s="86" t="s">
        <v>174</v>
      </c>
      <c r="B92" s="85" t="s">
        <v>175</v>
      </c>
      <c r="C92" s="105"/>
      <c r="D92" s="105"/>
      <c r="E92" s="253"/>
      <c r="F92" s="220"/>
    </row>
    <row r="93" spans="1:6" ht="16.5" customHeight="1">
      <c r="A93" s="86" t="s">
        <v>176</v>
      </c>
      <c r="B93" s="85" t="s">
        <v>177</v>
      </c>
      <c r="C93" s="105"/>
      <c r="D93" s="105"/>
      <c r="E93" s="253"/>
      <c r="F93" s="220"/>
    </row>
    <row r="94" spans="1:6" ht="16.5" customHeight="1">
      <c r="A94" s="92" t="s">
        <v>178</v>
      </c>
      <c r="B94" s="85" t="s">
        <v>179</v>
      </c>
      <c r="C94" s="105"/>
      <c r="D94" s="105"/>
      <c r="E94" s="253"/>
      <c r="F94" s="220"/>
    </row>
    <row r="95" spans="1:6" ht="16.5" customHeight="1">
      <c r="A95" s="92" t="s">
        <v>219</v>
      </c>
      <c r="B95" s="85" t="s">
        <v>180</v>
      </c>
      <c r="C95" s="105"/>
      <c r="D95" s="105"/>
      <c r="E95" s="253"/>
      <c r="F95" s="220"/>
    </row>
    <row r="96" spans="1:6" ht="16.5" customHeight="1">
      <c r="A96" s="6" t="s">
        <v>238</v>
      </c>
      <c r="B96" s="7" t="s">
        <v>181</v>
      </c>
      <c r="C96" s="105"/>
      <c r="D96" s="105"/>
      <c r="E96" s="253"/>
      <c r="F96" s="220"/>
    </row>
    <row r="97" spans="1:6" ht="16.5" customHeight="1">
      <c r="A97" s="11" t="s">
        <v>182</v>
      </c>
      <c r="B97" s="7" t="s">
        <v>183</v>
      </c>
      <c r="C97" s="105"/>
      <c r="D97" s="105"/>
      <c r="E97" s="253"/>
      <c r="F97" s="220"/>
    </row>
    <row r="98" spans="1:6" ht="16.5" customHeight="1">
      <c r="A98" s="93" t="s">
        <v>239</v>
      </c>
      <c r="B98" s="94" t="s">
        <v>184</v>
      </c>
      <c r="C98" s="109">
        <f>SUM(C85)</f>
        <v>4966610</v>
      </c>
      <c r="D98" s="109">
        <f>SUM(D85+D86)</f>
        <v>1366161</v>
      </c>
      <c r="E98" s="109">
        <f>SUM(E85+E86)</f>
        <v>1893104</v>
      </c>
      <c r="F98" s="221">
        <f>E98/D98</f>
        <v>1.3857107617623399</v>
      </c>
    </row>
    <row r="99" spans="1:6" ht="16.5" customHeight="1">
      <c r="A99" s="95" t="s">
        <v>221</v>
      </c>
      <c r="B99" s="96"/>
      <c r="C99" s="109">
        <f>SUM(C98+C69)</f>
        <v>35476524</v>
      </c>
      <c r="D99" s="109">
        <f>SUM(D98+D69)</f>
        <v>37185354</v>
      </c>
      <c r="E99" s="109">
        <f>SUM(E98+E69)</f>
        <v>38383256</v>
      </c>
      <c r="F99" s="221">
        <f>E99/D99</f>
        <v>1.0322143497679221</v>
      </c>
    </row>
    <row r="100" spans="3:6" ht="16.5" customHeight="1">
      <c r="C100" s="276"/>
      <c r="D100" s="277"/>
      <c r="E100" s="277"/>
      <c r="F100" s="277"/>
    </row>
  </sheetData>
  <sheetProtection/>
  <mergeCells count="3">
    <mergeCell ref="A1:D1"/>
    <mergeCell ref="C3:F3"/>
    <mergeCell ref="C100:F10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2" r:id="rId1"/>
  <headerFooter>
    <oddHeader>&amp;L&amp;"Times New Roman,Félkövér"&amp;14Fertőboz Község Önkormányzata&amp;C&amp;"Times New Roman,Félkövér"&amp;14 2017. évi Költségvetés végrehajtása&amp;R&amp;"-,Félkövér"2.melléklet</oddHeader>
    <oddFooter>&amp;CBevételek</oddFooter>
  </headerFooter>
  <rowBreaks count="1" manualBreakCount="1">
    <brk id="7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70"/>
  <sheetViews>
    <sheetView view="pageLayout" workbookViewId="0" topLeftCell="A1">
      <selection activeCell="A1" sqref="A1:D1"/>
    </sheetView>
  </sheetViews>
  <sheetFormatPr defaultColWidth="9.140625" defaultRowHeight="15"/>
  <cols>
    <col min="1" max="1" width="89.57421875" style="0" customWidth="1"/>
    <col min="3" max="4" width="11.7109375" style="0" customWidth="1"/>
    <col min="5" max="5" width="14.140625" style="0" customWidth="1"/>
    <col min="6" max="6" width="17.28125" style="0" customWidth="1"/>
  </cols>
  <sheetData>
    <row r="1" spans="1:4" ht="15">
      <c r="A1" s="268" t="s">
        <v>777</v>
      </c>
      <c r="B1" s="271"/>
      <c r="C1" s="271"/>
      <c r="D1" s="272"/>
    </row>
    <row r="2" ht="18">
      <c r="A2" s="10"/>
    </row>
    <row r="3" spans="1:6" ht="15">
      <c r="A3" s="4" t="s">
        <v>35</v>
      </c>
      <c r="C3" s="278"/>
      <c r="D3" s="274"/>
      <c r="E3" s="274"/>
      <c r="F3" s="275"/>
    </row>
    <row r="4" spans="1:6" ht="25.5">
      <c r="A4" s="2" t="s">
        <v>65</v>
      </c>
      <c r="B4" s="167" t="s">
        <v>66</v>
      </c>
      <c r="C4" s="185" t="s">
        <v>743</v>
      </c>
      <c r="D4" s="185" t="s">
        <v>744</v>
      </c>
      <c r="E4" s="186" t="s">
        <v>528</v>
      </c>
      <c r="F4" s="186" t="s">
        <v>529</v>
      </c>
    </row>
    <row r="5" spans="1:6" ht="15.75">
      <c r="A5" s="114" t="s">
        <v>290</v>
      </c>
      <c r="B5" s="115" t="s">
        <v>291</v>
      </c>
      <c r="C5" s="105">
        <v>3844500</v>
      </c>
      <c r="D5" s="105">
        <v>3637866</v>
      </c>
      <c r="E5" s="110">
        <v>3491126</v>
      </c>
      <c r="F5" s="220">
        <f>E5/D5</f>
        <v>0.9596631651633127</v>
      </c>
    </row>
    <row r="6" spans="1:6" ht="15.75">
      <c r="A6" s="114" t="s">
        <v>292</v>
      </c>
      <c r="B6" s="116" t="s">
        <v>293</v>
      </c>
      <c r="C6" s="105">
        <v>256625</v>
      </c>
      <c r="D6" s="105">
        <v>286625</v>
      </c>
      <c r="E6" s="110">
        <v>286625</v>
      </c>
      <c r="F6" s="220"/>
    </row>
    <row r="7" spans="1:6" ht="15.75">
      <c r="A7" s="114" t="s">
        <v>294</v>
      </c>
      <c r="B7" s="116" t="s">
        <v>295</v>
      </c>
      <c r="C7" s="105"/>
      <c r="D7" s="105"/>
      <c r="E7" s="110">
        <v>0</v>
      </c>
      <c r="F7" s="220"/>
    </row>
    <row r="8" spans="1:6" ht="15.75">
      <c r="A8" s="83" t="s">
        <v>296</v>
      </c>
      <c r="B8" s="116" t="s">
        <v>297</v>
      </c>
      <c r="C8" s="105"/>
      <c r="D8" s="105"/>
      <c r="E8" s="110"/>
      <c r="F8" s="220"/>
    </row>
    <row r="9" spans="1:6" ht="15.75">
      <c r="A9" s="83" t="s">
        <v>298</v>
      </c>
      <c r="B9" s="116" t="s">
        <v>299</v>
      </c>
      <c r="C9" s="105"/>
      <c r="D9" s="105"/>
      <c r="E9" s="110"/>
      <c r="F9" s="220"/>
    </row>
    <row r="10" spans="1:6" ht="15.75">
      <c r="A10" s="83" t="s">
        <v>300</v>
      </c>
      <c r="B10" s="116" t="s">
        <v>301</v>
      </c>
      <c r="C10" s="105"/>
      <c r="D10" s="105"/>
      <c r="E10" s="110"/>
      <c r="F10" s="220"/>
    </row>
    <row r="11" spans="1:6" ht="15.75">
      <c r="A11" s="83" t="s">
        <v>302</v>
      </c>
      <c r="B11" s="116" t="s">
        <v>303</v>
      </c>
      <c r="C11" s="105">
        <v>311757</v>
      </c>
      <c r="D11" s="105">
        <v>472523</v>
      </c>
      <c r="E11" s="110">
        <v>292766</v>
      </c>
      <c r="F11" s="220">
        <f>E11/D11</f>
        <v>0.6195804225402785</v>
      </c>
    </row>
    <row r="12" spans="1:6" ht="15.75">
      <c r="A12" s="83" t="s">
        <v>304</v>
      </c>
      <c r="B12" s="116" t="s">
        <v>305</v>
      </c>
      <c r="C12" s="105"/>
      <c r="D12" s="105"/>
      <c r="E12" s="110"/>
      <c r="F12" s="220"/>
    </row>
    <row r="13" spans="1:6" ht="15.75">
      <c r="A13" s="85" t="s">
        <v>306</v>
      </c>
      <c r="B13" s="116" t="s">
        <v>307</v>
      </c>
      <c r="C13" s="105">
        <v>242304</v>
      </c>
      <c r="D13" s="105">
        <v>8388</v>
      </c>
      <c r="E13" s="110"/>
      <c r="F13" s="220"/>
    </row>
    <row r="14" spans="1:6" ht="15.75">
      <c r="A14" s="85" t="s">
        <v>308</v>
      </c>
      <c r="B14" s="116" t="s">
        <v>309</v>
      </c>
      <c r="C14" s="105">
        <v>50000</v>
      </c>
      <c r="D14" s="105">
        <v>50000</v>
      </c>
      <c r="E14" s="110">
        <v>50000</v>
      </c>
      <c r="F14" s="220"/>
    </row>
    <row r="15" spans="1:6" ht="15.75">
      <c r="A15" s="85" t="s">
        <v>310</v>
      </c>
      <c r="B15" s="116" t="s">
        <v>311</v>
      </c>
      <c r="C15" s="105"/>
      <c r="D15" s="105"/>
      <c r="E15" s="110"/>
      <c r="F15" s="220"/>
    </row>
    <row r="16" spans="1:6" ht="15.75">
      <c r="A16" s="85" t="s">
        <v>312</v>
      </c>
      <c r="B16" s="116" t="s">
        <v>313</v>
      </c>
      <c r="C16" s="105"/>
      <c r="D16" s="105"/>
      <c r="E16" s="110"/>
      <c r="F16" s="220"/>
    </row>
    <row r="17" spans="1:6" ht="15.75">
      <c r="A17" s="85" t="s">
        <v>314</v>
      </c>
      <c r="B17" s="116" t="s">
        <v>315</v>
      </c>
      <c r="C17" s="105">
        <v>0</v>
      </c>
      <c r="D17" s="105">
        <v>443370</v>
      </c>
      <c r="E17" s="110">
        <v>214381</v>
      </c>
      <c r="F17" s="220"/>
    </row>
    <row r="18" spans="1:6" ht="15.75">
      <c r="A18" s="117" t="s">
        <v>316</v>
      </c>
      <c r="B18" s="118" t="s">
        <v>317</v>
      </c>
      <c r="C18" s="109">
        <f>SUM(C5:C17)</f>
        <v>4705186</v>
      </c>
      <c r="D18" s="109">
        <f>SUM(D5:D17)</f>
        <v>4898772</v>
      </c>
      <c r="E18" s="109">
        <f>SUM(E5:E17)</f>
        <v>4334898</v>
      </c>
      <c r="F18" s="221">
        <f>E18/D18</f>
        <v>0.8848948267035086</v>
      </c>
    </row>
    <row r="19" spans="1:6" ht="15.75">
      <c r="A19" s="85" t="s">
        <v>318</v>
      </c>
      <c r="B19" s="116" t="s">
        <v>319</v>
      </c>
      <c r="C19" s="105">
        <v>1794912</v>
      </c>
      <c r="D19" s="105">
        <v>2147567</v>
      </c>
      <c r="E19" s="110">
        <v>1978126</v>
      </c>
      <c r="F19" s="220">
        <f>E19/D19</f>
        <v>0.9211009481892766</v>
      </c>
    </row>
    <row r="20" spans="1:6" ht="30">
      <c r="A20" s="85" t="s">
        <v>320</v>
      </c>
      <c r="B20" s="116" t="s">
        <v>321</v>
      </c>
      <c r="C20" s="105">
        <v>138744</v>
      </c>
      <c r="D20" s="105">
        <v>171224</v>
      </c>
      <c r="E20" s="110">
        <v>151222</v>
      </c>
      <c r="F20" s="220"/>
    </row>
    <row r="21" spans="1:6" ht="15.75">
      <c r="A21" s="84" t="s">
        <v>322</v>
      </c>
      <c r="B21" s="116" t="s">
        <v>323</v>
      </c>
      <c r="C21" s="105">
        <v>100000</v>
      </c>
      <c r="D21" s="105">
        <v>508092</v>
      </c>
      <c r="E21" s="110">
        <v>375686</v>
      </c>
      <c r="F21" s="220">
        <f aca="true" t="shared" si="0" ref="F21:F26">E21/D21</f>
        <v>0.7394054620029443</v>
      </c>
    </row>
    <row r="22" spans="1:6" ht="15.75">
      <c r="A22" s="7" t="s">
        <v>324</v>
      </c>
      <c r="B22" s="118" t="s">
        <v>325</v>
      </c>
      <c r="C22" s="109">
        <f>SUM(C19:C21)</f>
        <v>2033656</v>
      </c>
      <c r="D22" s="109">
        <f>SUM(D19:D21)</f>
        <v>2826883</v>
      </c>
      <c r="E22" s="109">
        <f>SUM(E19:E21)</f>
        <v>2505034</v>
      </c>
      <c r="F22" s="221">
        <f t="shared" si="0"/>
        <v>0.8861470389825118</v>
      </c>
    </row>
    <row r="23" spans="1:6" ht="15.75">
      <c r="A23" s="117" t="s">
        <v>326</v>
      </c>
      <c r="B23" s="118" t="s">
        <v>327</v>
      </c>
      <c r="C23" s="109">
        <f>SUM(C22,C18)</f>
        <v>6738842</v>
      </c>
      <c r="D23" s="109">
        <f>D18+D22</f>
        <v>7725655</v>
      </c>
      <c r="E23" s="109">
        <f>E18+E22</f>
        <v>6839932</v>
      </c>
      <c r="F23" s="221">
        <f t="shared" si="0"/>
        <v>0.8853530218473386</v>
      </c>
    </row>
    <row r="24" spans="1:6" ht="15.75">
      <c r="A24" s="7" t="s">
        <v>328</v>
      </c>
      <c r="B24" s="118" t="s">
        <v>329</v>
      </c>
      <c r="C24" s="109">
        <v>1434335</v>
      </c>
      <c r="D24" s="109">
        <v>2182990</v>
      </c>
      <c r="E24" s="222">
        <v>1561295</v>
      </c>
      <c r="F24" s="221">
        <f t="shared" si="0"/>
        <v>0.7152094146102365</v>
      </c>
    </row>
    <row r="25" spans="1:6" ht="15.75">
      <c r="A25" s="85" t="s">
        <v>330</v>
      </c>
      <c r="B25" s="116" t="s">
        <v>331</v>
      </c>
      <c r="C25" s="105">
        <v>0</v>
      </c>
      <c r="D25" s="105">
        <v>265695</v>
      </c>
      <c r="E25" s="110">
        <v>79137</v>
      </c>
      <c r="F25" s="220">
        <f t="shared" si="0"/>
        <v>0.2978490374301361</v>
      </c>
    </row>
    <row r="26" spans="1:6" ht="15.75">
      <c r="A26" s="85" t="s">
        <v>332</v>
      </c>
      <c r="B26" s="116" t="s">
        <v>333</v>
      </c>
      <c r="C26" s="105">
        <v>315000</v>
      </c>
      <c r="D26" s="105">
        <v>444782</v>
      </c>
      <c r="E26" s="110">
        <v>444782</v>
      </c>
      <c r="F26" s="220">
        <f t="shared" si="0"/>
        <v>1</v>
      </c>
    </row>
    <row r="27" spans="1:6" ht="15.75">
      <c r="A27" s="85" t="s">
        <v>334</v>
      </c>
      <c r="B27" s="116" t="s">
        <v>335</v>
      </c>
      <c r="C27" s="105"/>
      <c r="D27" s="105"/>
      <c r="E27" s="110"/>
      <c r="F27" s="220"/>
    </row>
    <row r="28" spans="1:6" ht="15.75">
      <c r="A28" s="7" t="s">
        <v>336</v>
      </c>
      <c r="B28" s="118" t="s">
        <v>337</v>
      </c>
      <c r="C28" s="109">
        <f>SUM(C25:C27)</f>
        <v>315000</v>
      </c>
      <c r="D28" s="109">
        <f>SUM(D25:D27)</f>
        <v>710477</v>
      </c>
      <c r="E28" s="109">
        <f>SUM(E25:E27)</f>
        <v>523919</v>
      </c>
      <c r="F28" s="221">
        <f aca="true" t="shared" si="1" ref="F28:F35">E28/D28</f>
        <v>0.7374186637991096</v>
      </c>
    </row>
    <row r="29" spans="1:6" ht="15.75">
      <c r="A29" s="85" t="s">
        <v>338</v>
      </c>
      <c r="B29" s="116" t="s">
        <v>339</v>
      </c>
      <c r="C29" s="105">
        <v>0</v>
      </c>
      <c r="D29" s="105">
        <v>147537</v>
      </c>
      <c r="E29" s="110">
        <v>147537</v>
      </c>
      <c r="F29" s="220">
        <f t="shared" si="1"/>
        <v>1</v>
      </c>
    </row>
    <row r="30" spans="1:6" ht="15.75">
      <c r="A30" s="85" t="s">
        <v>340</v>
      </c>
      <c r="B30" s="116" t="s">
        <v>341</v>
      </c>
      <c r="C30" s="105">
        <v>1785000</v>
      </c>
      <c r="D30" s="105">
        <v>1949497</v>
      </c>
      <c r="E30" s="110">
        <v>1913932</v>
      </c>
      <c r="F30" s="220">
        <f t="shared" si="1"/>
        <v>0.9817568326599118</v>
      </c>
    </row>
    <row r="31" spans="1:6" ht="15.75">
      <c r="A31" s="7" t="s">
        <v>342</v>
      </c>
      <c r="B31" s="118" t="s">
        <v>343</v>
      </c>
      <c r="C31" s="109">
        <f>SUM(C29:C30)</f>
        <v>1785000</v>
      </c>
      <c r="D31" s="109">
        <f>SUM(D29:D30)</f>
        <v>2097034</v>
      </c>
      <c r="E31" s="109">
        <f>SUM(E29:E30)</f>
        <v>2061469</v>
      </c>
      <c r="F31" s="221">
        <f t="shared" si="1"/>
        <v>0.9830403322025298</v>
      </c>
    </row>
    <row r="32" spans="1:6" ht="15.75">
      <c r="A32" s="85" t="s">
        <v>344</v>
      </c>
      <c r="B32" s="116" t="s">
        <v>345</v>
      </c>
      <c r="C32" s="105">
        <v>1750000</v>
      </c>
      <c r="D32" s="105">
        <v>1577455</v>
      </c>
      <c r="E32" s="110">
        <v>1577455</v>
      </c>
      <c r="F32" s="220">
        <f t="shared" si="1"/>
        <v>1</v>
      </c>
    </row>
    <row r="33" spans="1:6" ht="15.75">
      <c r="A33" s="85" t="s">
        <v>346</v>
      </c>
      <c r="B33" s="116" t="s">
        <v>347</v>
      </c>
      <c r="C33" s="105">
        <v>0</v>
      </c>
      <c r="D33" s="105">
        <v>7120</v>
      </c>
      <c r="E33" s="110">
        <v>7120</v>
      </c>
      <c r="F33" s="220">
        <f t="shared" si="1"/>
        <v>1</v>
      </c>
    </row>
    <row r="34" spans="1:6" ht="15.75">
      <c r="A34" s="85" t="s">
        <v>348</v>
      </c>
      <c r="B34" s="116" t="s">
        <v>349</v>
      </c>
      <c r="C34" s="105">
        <v>12000</v>
      </c>
      <c r="D34" s="105">
        <v>44712</v>
      </c>
      <c r="E34" s="110">
        <v>42072</v>
      </c>
      <c r="F34" s="220">
        <f t="shared" si="1"/>
        <v>0.940955448201825</v>
      </c>
    </row>
    <row r="35" spans="1:6" ht="15.75">
      <c r="A35" s="85" t="s">
        <v>350</v>
      </c>
      <c r="B35" s="116" t="s">
        <v>351</v>
      </c>
      <c r="C35" s="105">
        <v>1435000</v>
      </c>
      <c r="D35" s="105">
        <v>1255071</v>
      </c>
      <c r="E35" s="110">
        <v>1071431</v>
      </c>
      <c r="F35" s="220">
        <f t="shared" si="1"/>
        <v>0.8536815845478064</v>
      </c>
    </row>
    <row r="36" spans="1:6" ht="15.75">
      <c r="A36" s="119" t="s">
        <v>352</v>
      </c>
      <c r="B36" s="116" t="s">
        <v>353</v>
      </c>
      <c r="C36" s="105"/>
      <c r="D36" s="105"/>
      <c r="E36" s="110"/>
      <c r="F36" s="220"/>
    </row>
    <row r="37" spans="1:6" ht="15.75">
      <c r="A37" s="84" t="s">
        <v>354</v>
      </c>
      <c r="B37" s="116" t="s">
        <v>355</v>
      </c>
      <c r="C37" s="105">
        <v>160000</v>
      </c>
      <c r="D37" s="105">
        <v>426097</v>
      </c>
      <c r="E37" s="110">
        <v>411448</v>
      </c>
      <c r="F37" s="220">
        <f>E37/D37</f>
        <v>0.9656205042513794</v>
      </c>
    </row>
    <row r="38" spans="1:6" ht="15.75">
      <c r="A38" s="85" t="s">
        <v>356</v>
      </c>
      <c r="B38" s="116" t="s">
        <v>357</v>
      </c>
      <c r="C38" s="105">
        <v>2150000</v>
      </c>
      <c r="D38" s="105">
        <v>2756851</v>
      </c>
      <c r="E38" s="110">
        <v>2276354</v>
      </c>
      <c r="F38" s="220">
        <f>E38/D38</f>
        <v>0.8257080270206841</v>
      </c>
    </row>
    <row r="39" spans="1:6" ht="15.75">
      <c r="A39" s="7" t="s">
        <v>358</v>
      </c>
      <c r="B39" s="118" t="s">
        <v>359</v>
      </c>
      <c r="C39" s="109">
        <f>SUM(C32:C38)</f>
        <v>5507000</v>
      </c>
      <c r="D39" s="109">
        <f>SUM(D32:D38)</f>
        <v>6067306</v>
      </c>
      <c r="E39" s="109">
        <f>SUM(E32:E38)</f>
        <v>5385880</v>
      </c>
      <c r="F39" s="221">
        <f>E39/D39</f>
        <v>0.8876888688323945</v>
      </c>
    </row>
    <row r="40" spans="1:6" ht="15.75">
      <c r="A40" s="85" t="s">
        <v>360</v>
      </c>
      <c r="B40" s="116" t="s">
        <v>361</v>
      </c>
      <c r="C40" s="105">
        <v>0</v>
      </c>
      <c r="D40" s="105"/>
      <c r="E40" s="110"/>
      <c r="F40" s="220"/>
    </row>
    <row r="41" spans="1:6" ht="15.75">
      <c r="A41" s="85" t="s">
        <v>362</v>
      </c>
      <c r="B41" s="116" t="s">
        <v>363</v>
      </c>
      <c r="C41" s="105">
        <v>0</v>
      </c>
      <c r="D41" s="105"/>
      <c r="E41" s="110"/>
      <c r="F41" s="220"/>
    </row>
    <row r="42" spans="1:6" ht="15.75">
      <c r="A42" s="7" t="s">
        <v>364</v>
      </c>
      <c r="B42" s="118" t="s">
        <v>365</v>
      </c>
      <c r="C42" s="109">
        <f>SUM(C40:C41)</f>
        <v>0</v>
      </c>
      <c r="D42" s="109"/>
      <c r="E42" s="110"/>
      <c r="F42" s="220"/>
    </row>
    <row r="43" spans="1:6" ht="15.75">
      <c r="A43" s="85" t="s">
        <v>366</v>
      </c>
      <c r="B43" s="116" t="s">
        <v>367</v>
      </c>
      <c r="C43" s="105">
        <v>2004600</v>
      </c>
      <c r="D43" s="105">
        <v>1746471</v>
      </c>
      <c r="E43" s="110">
        <v>1481540</v>
      </c>
      <c r="F43" s="220">
        <f>E43/D43</f>
        <v>0.8483049532457166</v>
      </c>
    </row>
    <row r="44" spans="1:6" ht="15.75">
      <c r="A44" s="85" t="s">
        <v>368</v>
      </c>
      <c r="B44" s="116" t="s">
        <v>369</v>
      </c>
      <c r="C44" s="105">
        <v>0</v>
      </c>
      <c r="D44" s="105"/>
      <c r="E44" s="110"/>
      <c r="F44" s="220"/>
    </row>
    <row r="45" spans="1:6" ht="15.75">
      <c r="A45" s="85" t="s">
        <v>370</v>
      </c>
      <c r="B45" s="116" t="s">
        <v>371</v>
      </c>
      <c r="C45" s="105">
        <v>0</v>
      </c>
      <c r="D45" s="105"/>
      <c r="E45" s="110"/>
      <c r="F45" s="220"/>
    </row>
    <row r="46" spans="1:6" ht="15.75">
      <c r="A46" s="85" t="s">
        <v>372</v>
      </c>
      <c r="B46" s="116" t="s">
        <v>373</v>
      </c>
      <c r="C46" s="105">
        <v>0</v>
      </c>
      <c r="D46" s="105"/>
      <c r="E46" s="110"/>
      <c r="F46" s="220"/>
    </row>
    <row r="47" spans="1:6" ht="15.75">
      <c r="A47" s="85" t="s">
        <v>374</v>
      </c>
      <c r="B47" s="116" t="s">
        <v>375</v>
      </c>
      <c r="C47" s="105">
        <v>195000</v>
      </c>
      <c r="D47" s="105">
        <v>629923</v>
      </c>
      <c r="E47" s="110">
        <v>363595</v>
      </c>
      <c r="F47" s="220">
        <f>E47/D47</f>
        <v>0.5772054679698947</v>
      </c>
    </row>
    <row r="48" spans="1:6" ht="15.75">
      <c r="A48" s="7" t="s">
        <v>376</v>
      </c>
      <c r="B48" s="118" t="s">
        <v>377</v>
      </c>
      <c r="C48" s="109">
        <f>SUM(C43:C47)</f>
        <v>2199600</v>
      </c>
      <c r="D48" s="109">
        <f>SUM(D43:D47)</f>
        <v>2376394</v>
      </c>
      <c r="E48" s="109">
        <f>SUM(E43:E47)</f>
        <v>1845135</v>
      </c>
      <c r="F48" s="221">
        <f>E48/D48</f>
        <v>0.7764432160660227</v>
      </c>
    </row>
    <row r="49" spans="1:6" ht="15.75">
      <c r="A49" s="7" t="s">
        <v>378</v>
      </c>
      <c r="B49" s="118" t="s">
        <v>379</v>
      </c>
      <c r="C49" s="109">
        <f>SUM(C48,C42,C39,C31,C28)</f>
        <v>9806600</v>
      </c>
      <c r="D49" s="109">
        <f>D28+D31+D39+D42+D48</f>
        <v>11251211</v>
      </c>
      <c r="E49" s="109">
        <f>E28+E31+E39+E42+E48</f>
        <v>9816403</v>
      </c>
      <c r="F49" s="221">
        <f>E49/D49</f>
        <v>0.8724752384432218</v>
      </c>
    </row>
    <row r="50" spans="1:6" ht="15.75">
      <c r="A50" s="86" t="s">
        <v>380</v>
      </c>
      <c r="B50" s="116" t="s">
        <v>381</v>
      </c>
      <c r="C50" s="105">
        <v>0</v>
      </c>
      <c r="D50" s="105"/>
      <c r="E50" s="110"/>
      <c r="F50" s="221"/>
    </row>
    <row r="51" spans="1:6" ht="15.75">
      <c r="A51" s="86" t="s">
        <v>382</v>
      </c>
      <c r="B51" s="116" t="s">
        <v>383</v>
      </c>
      <c r="C51" s="105">
        <v>0</v>
      </c>
      <c r="D51" s="105">
        <v>48000</v>
      </c>
      <c r="E51" s="110">
        <v>48000</v>
      </c>
      <c r="F51" s="221"/>
    </row>
    <row r="52" spans="1:6" ht="15.75">
      <c r="A52" s="120" t="s">
        <v>384</v>
      </c>
      <c r="B52" s="116" t="s">
        <v>385</v>
      </c>
      <c r="C52" s="105">
        <v>0</v>
      </c>
      <c r="D52" s="105"/>
      <c r="E52" s="110"/>
      <c r="F52" s="221"/>
    </row>
    <row r="53" spans="1:6" ht="15.75">
      <c r="A53" s="120" t="s">
        <v>386</v>
      </c>
      <c r="B53" s="116" t="s">
        <v>67</v>
      </c>
      <c r="C53" s="105">
        <v>0</v>
      </c>
      <c r="D53" s="105"/>
      <c r="E53" s="110"/>
      <c r="F53" s="221"/>
    </row>
    <row r="54" spans="1:6" ht="15.75">
      <c r="A54" s="120" t="s">
        <v>387</v>
      </c>
      <c r="B54" s="116" t="s">
        <v>388</v>
      </c>
      <c r="C54" s="105">
        <v>0</v>
      </c>
      <c r="D54" s="105"/>
      <c r="E54" s="110"/>
      <c r="F54" s="221"/>
    </row>
    <row r="55" spans="1:6" ht="15.75">
      <c r="A55" s="86" t="s">
        <v>389</v>
      </c>
      <c r="B55" s="116" t="s">
        <v>390</v>
      </c>
      <c r="C55" s="105">
        <v>0</v>
      </c>
      <c r="D55" s="105"/>
      <c r="E55" s="110"/>
      <c r="F55" s="221"/>
    </row>
    <row r="56" spans="1:6" ht="15.75">
      <c r="A56" s="86" t="s">
        <v>391</v>
      </c>
      <c r="B56" s="116" t="s">
        <v>392</v>
      </c>
      <c r="C56" s="105">
        <v>0</v>
      </c>
      <c r="D56" s="105"/>
      <c r="E56" s="110"/>
      <c r="F56" s="221"/>
    </row>
    <row r="57" spans="1:6" ht="15.75">
      <c r="A57" s="86" t="s">
        <v>393</v>
      </c>
      <c r="B57" s="116" t="s">
        <v>68</v>
      </c>
      <c r="C57" s="105">
        <v>1370000</v>
      </c>
      <c r="D57" s="105">
        <v>1272000</v>
      </c>
      <c r="E57" s="110">
        <v>1152000</v>
      </c>
      <c r="F57" s="220">
        <f>E57/D57</f>
        <v>0.9056603773584906</v>
      </c>
    </row>
    <row r="58" spans="1:6" ht="15.75">
      <c r="A58" s="11" t="s">
        <v>185</v>
      </c>
      <c r="B58" s="118" t="s">
        <v>69</v>
      </c>
      <c r="C58" s="109">
        <f>SUM(C50:C57)</f>
        <v>1370000</v>
      </c>
      <c r="D58" s="109">
        <f>SUM(D50:D57)</f>
        <v>1320000</v>
      </c>
      <c r="E58" s="109">
        <f>SUM(E50:E57)</f>
        <v>1200000</v>
      </c>
      <c r="F58" s="221">
        <f>E58/D58</f>
        <v>0.9090909090909091</v>
      </c>
    </row>
    <row r="59" spans="1:6" ht="15.75">
      <c r="A59" s="121" t="s">
        <v>394</v>
      </c>
      <c r="B59" s="116" t="s">
        <v>395</v>
      </c>
      <c r="C59" s="105">
        <v>0</v>
      </c>
      <c r="D59" s="105"/>
      <c r="E59" s="110"/>
      <c r="F59" s="221"/>
    </row>
    <row r="60" spans="1:6" ht="15.75">
      <c r="A60" s="121" t="s">
        <v>396</v>
      </c>
      <c r="B60" s="116" t="s">
        <v>397</v>
      </c>
      <c r="C60" s="105">
        <v>0</v>
      </c>
      <c r="D60" s="105">
        <v>159010</v>
      </c>
      <c r="E60" s="110">
        <v>159010</v>
      </c>
      <c r="F60" s="220"/>
    </row>
    <row r="61" spans="1:6" ht="30">
      <c r="A61" s="121" t="s">
        <v>398</v>
      </c>
      <c r="B61" s="116" t="s">
        <v>399</v>
      </c>
      <c r="C61" s="105">
        <v>0</v>
      </c>
      <c r="D61" s="105"/>
      <c r="E61" s="110"/>
      <c r="F61" s="110"/>
    </row>
    <row r="62" spans="1:6" ht="30">
      <c r="A62" s="121" t="s">
        <v>400</v>
      </c>
      <c r="B62" s="116" t="s">
        <v>401</v>
      </c>
      <c r="C62" s="105">
        <v>0</v>
      </c>
      <c r="D62" s="105"/>
      <c r="E62" s="110"/>
      <c r="F62" s="110"/>
    </row>
    <row r="63" spans="1:6" ht="30">
      <c r="A63" s="121" t="s">
        <v>402</v>
      </c>
      <c r="B63" s="116" t="s">
        <v>403</v>
      </c>
      <c r="C63" s="105">
        <v>0</v>
      </c>
      <c r="D63" s="105"/>
      <c r="E63" s="110"/>
      <c r="F63" s="110"/>
    </row>
    <row r="64" spans="1:6" ht="15.75">
      <c r="A64" s="121" t="s">
        <v>186</v>
      </c>
      <c r="B64" s="116" t="s">
        <v>70</v>
      </c>
      <c r="C64" s="105">
        <v>104400</v>
      </c>
      <c r="D64" s="105">
        <v>990800</v>
      </c>
      <c r="E64" s="110">
        <v>555200</v>
      </c>
      <c r="F64" s="220">
        <f>E64/D64</f>
        <v>0.5603552684699233</v>
      </c>
    </row>
    <row r="65" spans="1:6" ht="30">
      <c r="A65" s="121" t="s">
        <v>404</v>
      </c>
      <c r="B65" s="116" t="s">
        <v>405</v>
      </c>
      <c r="C65" s="105">
        <v>0</v>
      </c>
      <c r="D65" s="105"/>
      <c r="E65" s="110"/>
      <c r="F65" s="220"/>
    </row>
    <row r="66" spans="1:6" ht="15.75">
      <c r="A66" s="121" t="s">
        <v>509</v>
      </c>
      <c r="B66" s="116" t="s">
        <v>406</v>
      </c>
      <c r="C66" s="105">
        <v>0</v>
      </c>
      <c r="D66" s="105"/>
      <c r="E66" s="110"/>
      <c r="F66" s="220"/>
    </row>
    <row r="67" spans="1:6" ht="15.75">
      <c r="A67" s="121" t="s">
        <v>407</v>
      </c>
      <c r="B67" s="116" t="s">
        <v>408</v>
      </c>
      <c r="C67" s="105">
        <v>0</v>
      </c>
      <c r="D67" s="105" t="s">
        <v>717</v>
      </c>
      <c r="E67" s="110"/>
      <c r="F67" s="220"/>
    </row>
    <row r="68" spans="1:6" ht="15.75">
      <c r="A68" s="122" t="s">
        <v>409</v>
      </c>
      <c r="B68" s="116" t="s">
        <v>410</v>
      </c>
      <c r="C68" s="105">
        <v>0</v>
      </c>
      <c r="D68" s="105"/>
      <c r="E68" s="110"/>
      <c r="F68" s="220"/>
    </row>
    <row r="69" spans="1:6" ht="15.75">
      <c r="A69" s="121" t="s">
        <v>411</v>
      </c>
      <c r="B69" s="116" t="s">
        <v>413</v>
      </c>
      <c r="C69" s="105">
        <v>255720</v>
      </c>
      <c r="D69" s="105">
        <v>265720</v>
      </c>
      <c r="E69" s="110">
        <v>253536</v>
      </c>
      <c r="F69" s="220">
        <f aca="true" t="shared" si="2" ref="F69:F86">E69/D69</f>
        <v>0.9541472226403733</v>
      </c>
    </row>
    <row r="70" spans="1:6" ht="15.75">
      <c r="A70" s="122" t="s">
        <v>412</v>
      </c>
      <c r="B70" s="116" t="s">
        <v>719</v>
      </c>
      <c r="C70" s="105">
        <v>4246271</v>
      </c>
      <c r="D70" s="105">
        <v>1104471</v>
      </c>
      <c r="E70" s="110">
        <v>0</v>
      </c>
      <c r="F70" s="220">
        <f t="shared" si="2"/>
        <v>0</v>
      </c>
    </row>
    <row r="71" spans="1:6" ht="15.75">
      <c r="A71" s="122" t="s">
        <v>414</v>
      </c>
      <c r="B71" s="116" t="s">
        <v>719</v>
      </c>
      <c r="C71" s="105"/>
      <c r="D71" s="105"/>
      <c r="E71" s="110"/>
      <c r="F71" s="220"/>
    </row>
    <row r="72" spans="1:6" ht="15.75">
      <c r="A72" s="11" t="s">
        <v>415</v>
      </c>
      <c r="B72" s="118" t="s">
        <v>416</v>
      </c>
      <c r="C72" s="109">
        <f>SUM(C59:C71)</f>
        <v>4606391</v>
      </c>
      <c r="D72" s="109">
        <f>SUM(D59:D71)</f>
        <v>2520001</v>
      </c>
      <c r="E72" s="109">
        <f>SUM(E59:E71)</f>
        <v>967746</v>
      </c>
      <c r="F72" s="221">
        <f t="shared" si="2"/>
        <v>0.38402603808490554</v>
      </c>
    </row>
    <row r="73" spans="1:6" ht="15.75">
      <c r="A73" s="87" t="s">
        <v>26</v>
      </c>
      <c r="B73" s="118"/>
      <c r="C73" s="109"/>
      <c r="D73" s="109"/>
      <c r="E73" s="110"/>
      <c r="F73" s="221"/>
    </row>
    <row r="74" spans="1:6" ht="15.75">
      <c r="A74" s="123" t="s">
        <v>417</v>
      </c>
      <c r="B74" s="116" t="s">
        <v>418</v>
      </c>
      <c r="C74" s="105">
        <v>0</v>
      </c>
      <c r="D74" s="105">
        <v>937500</v>
      </c>
      <c r="E74" s="110">
        <v>937500</v>
      </c>
      <c r="F74" s="220">
        <f t="shared" si="2"/>
        <v>1</v>
      </c>
    </row>
    <row r="75" spans="1:6" ht="15.75">
      <c r="A75" s="123" t="s">
        <v>419</v>
      </c>
      <c r="B75" s="116" t="s">
        <v>420</v>
      </c>
      <c r="C75" s="105">
        <v>5043620</v>
      </c>
      <c r="D75" s="105">
        <v>1487320</v>
      </c>
      <c r="E75" s="110">
        <v>1487320</v>
      </c>
      <c r="F75" s="220">
        <f t="shared" si="2"/>
        <v>1</v>
      </c>
    </row>
    <row r="76" spans="1:6" ht="15.75">
      <c r="A76" s="123" t="s">
        <v>421</v>
      </c>
      <c r="B76" s="116" t="s">
        <v>422</v>
      </c>
      <c r="C76" s="105"/>
      <c r="D76" s="105"/>
      <c r="E76" s="110"/>
      <c r="F76" s="220"/>
    </row>
    <row r="77" spans="1:6" ht="15.75">
      <c r="A77" s="123" t="s">
        <v>423</v>
      </c>
      <c r="B77" s="116" t="s">
        <v>424</v>
      </c>
      <c r="C77" s="105">
        <v>0</v>
      </c>
      <c r="D77" s="105">
        <v>4294116</v>
      </c>
      <c r="E77" s="110">
        <v>4270207</v>
      </c>
      <c r="F77" s="220">
        <f t="shared" si="2"/>
        <v>0.9944321485493173</v>
      </c>
    </row>
    <row r="78" spans="1:6" ht="15.75">
      <c r="A78" s="84" t="s">
        <v>425</v>
      </c>
      <c r="B78" s="116" t="s">
        <v>426</v>
      </c>
      <c r="C78" s="105">
        <v>0</v>
      </c>
      <c r="D78" s="105"/>
      <c r="E78" s="110"/>
      <c r="F78" s="220"/>
    </row>
    <row r="79" spans="1:6" ht="15.75">
      <c r="A79" s="84" t="s">
        <v>427</v>
      </c>
      <c r="B79" s="116" t="s">
        <v>428</v>
      </c>
      <c r="C79" s="105">
        <v>0</v>
      </c>
      <c r="D79" s="105"/>
      <c r="E79" s="110"/>
      <c r="F79" s="220"/>
    </row>
    <row r="80" spans="1:6" ht="15.75">
      <c r="A80" s="84" t="s">
        <v>429</v>
      </c>
      <c r="B80" s="116" t="s">
        <v>430</v>
      </c>
      <c r="C80" s="105">
        <v>1362380</v>
      </c>
      <c r="D80" s="105">
        <v>1488200</v>
      </c>
      <c r="E80" s="110">
        <v>1438482</v>
      </c>
      <c r="F80" s="220">
        <f t="shared" si="2"/>
        <v>0.9665918559333423</v>
      </c>
    </row>
    <row r="81" spans="1:6" ht="15.75">
      <c r="A81" s="12" t="s">
        <v>431</v>
      </c>
      <c r="B81" s="118" t="s">
        <v>432</v>
      </c>
      <c r="C81" s="109">
        <f>SUM(C74:C80)</f>
        <v>6406000</v>
      </c>
      <c r="D81" s="109">
        <f>SUM(D74:D80)</f>
        <v>8207136</v>
      </c>
      <c r="E81" s="109">
        <f>SUM(E74:E80)</f>
        <v>8133509</v>
      </c>
      <c r="F81" s="221">
        <f t="shared" si="2"/>
        <v>0.9910289046020438</v>
      </c>
    </row>
    <row r="82" spans="1:6" ht="15.75">
      <c r="A82" s="86" t="s">
        <v>433</v>
      </c>
      <c r="B82" s="116" t="s">
        <v>434</v>
      </c>
      <c r="C82" s="105">
        <v>3331061</v>
      </c>
      <c r="D82" s="105">
        <v>572944</v>
      </c>
      <c r="E82" s="110">
        <v>183640</v>
      </c>
      <c r="F82" s="220"/>
    </row>
    <row r="83" spans="1:6" ht="15.75">
      <c r="A83" s="86" t="s">
        <v>435</v>
      </c>
      <c r="B83" s="116" t="s">
        <v>436</v>
      </c>
      <c r="C83" s="105">
        <v>0</v>
      </c>
      <c r="D83" s="105"/>
      <c r="E83" s="110"/>
      <c r="F83" s="220"/>
    </row>
    <row r="84" spans="1:6" ht="15.75">
      <c r="A84" s="86" t="s">
        <v>437</v>
      </c>
      <c r="B84" s="116" t="s">
        <v>438</v>
      </c>
      <c r="C84" s="105">
        <v>300000</v>
      </c>
      <c r="D84" s="105">
        <v>1915122</v>
      </c>
      <c r="E84" s="110">
        <v>1792514</v>
      </c>
      <c r="F84" s="220">
        <f t="shared" si="2"/>
        <v>0.9359790133474526</v>
      </c>
    </row>
    <row r="85" spans="1:6" ht="15.75">
      <c r="A85" s="86" t="s">
        <v>439</v>
      </c>
      <c r="B85" s="116" t="s">
        <v>440</v>
      </c>
      <c r="C85" s="105">
        <v>980380</v>
      </c>
      <c r="D85" s="105">
        <v>987380</v>
      </c>
      <c r="E85" s="110">
        <v>533560</v>
      </c>
      <c r="F85" s="220">
        <f t="shared" si="2"/>
        <v>0.5403795904312423</v>
      </c>
    </row>
    <row r="86" spans="1:6" ht="15.75">
      <c r="A86" s="11" t="s">
        <v>441</v>
      </c>
      <c r="B86" s="118" t="s">
        <v>442</v>
      </c>
      <c r="C86" s="109">
        <f>SUM(C82:C85)</f>
        <v>4611441</v>
      </c>
      <c r="D86" s="109">
        <f>SUM(D82:D85)</f>
        <v>3475446</v>
      </c>
      <c r="E86" s="109">
        <f>SUM(E82:E85)</f>
        <v>2509714</v>
      </c>
      <c r="F86" s="221">
        <f t="shared" si="2"/>
        <v>0.7221271744691184</v>
      </c>
    </row>
    <row r="87" spans="1:6" ht="30">
      <c r="A87" s="86" t="s">
        <v>443</v>
      </c>
      <c r="B87" s="116" t="s">
        <v>444</v>
      </c>
      <c r="C87" s="105">
        <v>0</v>
      </c>
      <c r="D87" s="105"/>
      <c r="E87" s="110"/>
      <c r="F87" s="110"/>
    </row>
    <row r="88" spans="1:6" ht="30">
      <c r="A88" s="86" t="s">
        <v>445</v>
      </c>
      <c r="B88" s="116" t="s">
        <v>446</v>
      </c>
      <c r="C88" s="105">
        <v>0</v>
      </c>
      <c r="D88" s="105"/>
      <c r="E88" s="110"/>
      <c r="F88" s="110"/>
    </row>
    <row r="89" spans="1:6" ht="30">
      <c r="A89" s="86" t="s">
        <v>447</v>
      </c>
      <c r="B89" s="116" t="s">
        <v>448</v>
      </c>
      <c r="C89" s="105">
        <v>0</v>
      </c>
      <c r="D89" s="105"/>
      <c r="E89" s="110"/>
      <c r="F89" s="110"/>
    </row>
    <row r="90" spans="1:6" ht="15.75">
      <c r="A90" s="86" t="s">
        <v>449</v>
      </c>
      <c r="B90" s="116" t="s">
        <v>450</v>
      </c>
      <c r="C90" s="105">
        <v>0</v>
      </c>
      <c r="D90" s="105"/>
      <c r="E90" s="110"/>
      <c r="F90" s="110"/>
    </row>
    <row r="91" spans="1:6" ht="30">
      <c r="A91" s="86" t="s">
        <v>451</v>
      </c>
      <c r="B91" s="116" t="s">
        <v>452</v>
      </c>
      <c r="C91" s="105">
        <v>0</v>
      </c>
      <c r="D91" s="105"/>
      <c r="E91" s="110"/>
      <c r="F91" s="110"/>
    </row>
    <row r="92" spans="1:6" ht="30">
      <c r="A92" s="86" t="s">
        <v>453</v>
      </c>
      <c r="B92" s="116" t="s">
        <v>454</v>
      </c>
      <c r="C92" s="105">
        <v>0</v>
      </c>
      <c r="D92" s="105"/>
      <c r="E92" s="110"/>
      <c r="F92" s="110"/>
    </row>
    <row r="93" spans="1:6" ht="15.75">
      <c r="A93" s="86" t="s">
        <v>455</v>
      </c>
      <c r="B93" s="116" t="s">
        <v>456</v>
      </c>
      <c r="C93" s="105">
        <v>0</v>
      </c>
      <c r="D93" s="105"/>
      <c r="E93" s="110"/>
      <c r="F93" s="110"/>
    </row>
    <row r="94" spans="1:6" ht="15.75">
      <c r="A94" s="86" t="s">
        <v>457</v>
      </c>
      <c r="B94" s="116" t="s">
        <v>458</v>
      </c>
      <c r="C94" s="105"/>
      <c r="D94" s="105"/>
      <c r="E94" s="110"/>
      <c r="F94" s="110"/>
    </row>
    <row r="95" spans="1:6" ht="15.75">
      <c r="A95" s="11" t="s">
        <v>459</v>
      </c>
      <c r="B95" s="118" t="s">
        <v>460</v>
      </c>
      <c r="C95" s="109">
        <f>SUM(C94)</f>
        <v>0</v>
      </c>
      <c r="D95" s="109">
        <f>SUM(D87:D94)</f>
        <v>0</v>
      </c>
      <c r="E95" s="109">
        <f>SUM(E87:E94)</f>
        <v>0</v>
      </c>
      <c r="F95" s="110"/>
    </row>
    <row r="96" spans="1:6" ht="15.75">
      <c r="A96" s="87" t="s">
        <v>25</v>
      </c>
      <c r="B96" s="118"/>
      <c r="C96" s="109">
        <f>SUM(C81+C86+C95)</f>
        <v>11017441</v>
      </c>
      <c r="D96" s="109">
        <f>SUM(D81+D86+D95)</f>
        <v>11682582</v>
      </c>
      <c r="E96" s="109">
        <f>SUM(E81+E86+E95)</f>
        <v>10643223</v>
      </c>
      <c r="F96" s="110"/>
    </row>
    <row r="97" spans="1:6" ht="15.75">
      <c r="A97" s="89" t="s">
        <v>461</v>
      </c>
      <c r="B97" s="124" t="s">
        <v>462</v>
      </c>
      <c r="C97" s="109">
        <f>SUM(C95+C86+C81+C72+C58+C49+C24+C23)</f>
        <v>34973609</v>
      </c>
      <c r="D97" s="109">
        <f>SUM(D23+D24+D49+D58+D72+D81+D86+D95)</f>
        <v>36682439</v>
      </c>
      <c r="E97" s="109">
        <f>SUM(E23+E24+E49+E58+E72+E81+E86+E95)</f>
        <v>31028599</v>
      </c>
      <c r="F97" s="221">
        <f>E97/D97</f>
        <v>0.8458706630712315</v>
      </c>
    </row>
    <row r="98" spans="1:6" ht="15.75">
      <c r="A98" s="86" t="s">
        <v>463</v>
      </c>
      <c r="B98" s="85" t="s">
        <v>464</v>
      </c>
      <c r="C98" s="130">
        <v>0</v>
      </c>
      <c r="D98" s="130"/>
      <c r="E98" s="215"/>
      <c r="F98" s="110"/>
    </row>
    <row r="99" spans="1:6" ht="15.75">
      <c r="A99" s="86" t="s">
        <v>465</v>
      </c>
      <c r="B99" s="85" t="s">
        <v>466</v>
      </c>
      <c r="C99" s="130">
        <v>0</v>
      </c>
      <c r="D99" s="130"/>
      <c r="E99" s="215"/>
      <c r="F99" s="110"/>
    </row>
    <row r="100" spans="1:6" ht="15.75">
      <c r="A100" s="86" t="s">
        <v>467</v>
      </c>
      <c r="B100" s="85" t="s">
        <v>468</v>
      </c>
      <c r="C100" s="130">
        <v>0</v>
      </c>
      <c r="D100" s="130"/>
      <c r="E100" s="215"/>
      <c r="F100" s="110"/>
    </row>
    <row r="101" spans="1:6" ht="15.75">
      <c r="A101" s="11" t="s">
        <v>469</v>
      </c>
      <c r="B101" s="7" t="s">
        <v>470</v>
      </c>
      <c r="C101" s="131">
        <v>0</v>
      </c>
      <c r="D101" s="131"/>
      <c r="E101" s="216"/>
      <c r="F101" s="110"/>
    </row>
    <row r="102" spans="1:6" ht="15.75">
      <c r="A102" s="92" t="s">
        <v>471</v>
      </c>
      <c r="B102" s="85" t="s">
        <v>472</v>
      </c>
      <c r="C102" s="132">
        <v>0</v>
      </c>
      <c r="D102" s="132"/>
      <c r="E102" s="217"/>
      <c r="F102" s="110"/>
    </row>
    <row r="103" spans="1:6" ht="15.75">
      <c r="A103" s="92" t="s">
        <v>473</v>
      </c>
      <c r="B103" s="85" t="s">
        <v>474</v>
      </c>
      <c r="C103" s="132">
        <v>0</v>
      </c>
      <c r="D103" s="132"/>
      <c r="E103" s="217"/>
      <c r="F103" s="110"/>
    </row>
    <row r="104" spans="1:6" ht="15.75">
      <c r="A104" s="86" t="s">
        <v>475</v>
      </c>
      <c r="B104" s="85" t="s">
        <v>476</v>
      </c>
      <c r="C104" s="130">
        <v>0</v>
      </c>
      <c r="D104" s="130"/>
      <c r="E104" s="215"/>
      <c r="F104" s="110"/>
    </row>
    <row r="105" spans="1:6" ht="15.75">
      <c r="A105" s="86" t="s">
        <v>477</v>
      </c>
      <c r="B105" s="85" t="s">
        <v>478</v>
      </c>
      <c r="C105" s="130">
        <v>0</v>
      </c>
      <c r="D105" s="130"/>
      <c r="E105" s="215"/>
      <c r="F105" s="110"/>
    </row>
    <row r="106" spans="1:6" ht="15.75">
      <c r="A106" s="6" t="s">
        <v>479</v>
      </c>
      <c r="B106" s="7" t="s">
        <v>480</v>
      </c>
      <c r="C106" s="125">
        <v>0</v>
      </c>
      <c r="D106" s="125"/>
      <c r="E106" s="218"/>
      <c r="F106" s="110"/>
    </row>
    <row r="107" spans="1:6" ht="15.75">
      <c r="A107" s="92" t="s">
        <v>481</v>
      </c>
      <c r="B107" s="85" t="s">
        <v>482</v>
      </c>
      <c r="C107" s="132">
        <v>0</v>
      </c>
      <c r="D107" s="132"/>
      <c r="E107" s="217"/>
      <c r="F107" s="110"/>
    </row>
    <row r="108" spans="1:6" ht="15.75">
      <c r="A108" s="92" t="s">
        <v>483</v>
      </c>
      <c r="B108" s="85" t="s">
        <v>484</v>
      </c>
      <c r="C108" s="132">
        <v>502915</v>
      </c>
      <c r="D108" s="132">
        <v>502915</v>
      </c>
      <c r="E108" s="219">
        <v>502915</v>
      </c>
      <c r="F108" s="220">
        <f>E108/D108</f>
        <v>1</v>
      </c>
    </row>
    <row r="109" spans="1:6" ht="15.75">
      <c r="A109" s="6" t="s">
        <v>485</v>
      </c>
      <c r="B109" s="7" t="s">
        <v>486</v>
      </c>
      <c r="C109" s="125">
        <v>0</v>
      </c>
      <c r="D109" s="125"/>
      <c r="E109" s="217"/>
      <c r="F109" s="220"/>
    </row>
    <row r="110" spans="1:6" ht="15.75">
      <c r="A110" s="92" t="s">
        <v>487</v>
      </c>
      <c r="B110" s="85" t="s">
        <v>488</v>
      </c>
      <c r="C110" s="132">
        <v>0</v>
      </c>
      <c r="D110" s="132"/>
      <c r="E110" s="217"/>
      <c r="F110" s="220"/>
    </row>
    <row r="111" spans="1:6" ht="15.75">
      <c r="A111" s="92" t="s">
        <v>489</v>
      </c>
      <c r="B111" s="85" t="s">
        <v>490</v>
      </c>
      <c r="C111" s="132">
        <v>0</v>
      </c>
      <c r="D111" s="132"/>
      <c r="E111" s="217"/>
      <c r="F111" s="220"/>
    </row>
    <row r="112" spans="1:6" ht="15.75">
      <c r="A112" s="92" t="s">
        <v>491</v>
      </c>
      <c r="B112" s="85" t="s">
        <v>492</v>
      </c>
      <c r="C112" s="132">
        <v>0</v>
      </c>
      <c r="D112" s="132"/>
      <c r="E112" s="217"/>
      <c r="F112" s="220"/>
    </row>
    <row r="113" spans="1:6" ht="15.75">
      <c r="A113" s="6" t="s">
        <v>493</v>
      </c>
      <c r="B113" s="7" t="s">
        <v>494</v>
      </c>
      <c r="C113" s="125">
        <f>SUM(C101+C106+C109+C108)</f>
        <v>502915</v>
      </c>
      <c r="D113" s="125">
        <f>SUM(D101+D106+D109+D108)</f>
        <v>502915</v>
      </c>
      <c r="E113" s="125">
        <f>SUM(E101+E106+E109+E108)</f>
        <v>502915</v>
      </c>
      <c r="F113" s="220">
        <f>E113/D113</f>
        <v>1</v>
      </c>
    </row>
    <row r="114" spans="1:6" ht="15.75">
      <c r="A114" s="92" t="s">
        <v>495</v>
      </c>
      <c r="B114" s="85" t="s">
        <v>496</v>
      </c>
      <c r="C114" s="132">
        <v>0</v>
      </c>
      <c r="D114" s="132"/>
      <c r="E114" s="217"/>
      <c r="F114" s="220"/>
    </row>
    <row r="115" spans="1:6" ht="15.75">
      <c r="A115" s="86" t="s">
        <v>497</v>
      </c>
      <c r="B115" s="85" t="s">
        <v>498</v>
      </c>
      <c r="C115" s="130">
        <v>0</v>
      </c>
      <c r="D115" s="130"/>
      <c r="E115" s="215"/>
      <c r="F115" s="220"/>
    </row>
    <row r="116" spans="1:6" ht="15.75">
      <c r="A116" s="92" t="s">
        <v>499</v>
      </c>
      <c r="B116" s="85" t="s">
        <v>500</v>
      </c>
      <c r="C116" s="132">
        <v>0</v>
      </c>
      <c r="D116" s="132"/>
      <c r="E116" s="217"/>
      <c r="F116" s="220"/>
    </row>
    <row r="117" spans="1:6" ht="15.75">
      <c r="A117" s="92" t="s">
        <v>501</v>
      </c>
      <c r="B117" s="85" t="s">
        <v>502</v>
      </c>
      <c r="C117" s="132">
        <v>0</v>
      </c>
      <c r="D117" s="132"/>
      <c r="E117" s="217"/>
      <c r="F117" s="220"/>
    </row>
    <row r="118" spans="1:6" ht="15.75">
      <c r="A118" s="6" t="s">
        <v>503</v>
      </c>
      <c r="B118" s="7" t="s">
        <v>504</v>
      </c>
      <c r="C118" s="125">
        <v>0</v>
      </c>
      <c r="D118" s="125"/>
      <c r="E118" s="218"/>
      <c r="F118" s="220"/>
    </row>
    <row r="119" spans="1:6" ht="15.75">
      <c r="A119" s="86" t="s">
        <v>505</v>
      </c>
      <c r="B119" s="85" t="s">
        <v>506</v>
      </c>
      <c r="C119" s="130">
        <v>0</v>
      </c>
      <c r="D119" s="130"/>
      <c r="E119" s="215"/>
      <c r="F119" s="220"/>
    </row>
    <row r="120" spans="1:6" ht="15.75">
      <c r="A120" s="93" t="s">
        <v>507</v>
      </c>
      <c r="B120" s="94" t="s">
        <v>508</v>
      </c>
      <c r="C120" s="125">
        <f>C113</f>
        <v>502915</v>
      </c>
      <c r="D120" s="125">
        <f>D113</f>
        <v>502915</v>
      </c>
      <c r="E120" s="125">
        <f>E113</f>
        <v>502915</v>
      </c>
      <c r="F120" s="221">
        <f>E120/D120</f>
        <v>1</v>
      </c>
    </row>
    <row r="121" spans="1:6" ht="15.75">
      <c r="A121" s="95" t="s">
        <v>220</v>
      </c>
      <c r="B121" s="96"/>
      <c r="C121" s="125">
        <f>(C97+C120)</f>
        <v>35476524</v>
      </c>
      <c r="D121" s="125">
        <f>(D97+D120)</f>
        <v>37185354</v>
      </c>
      <c r="E121" s="125">
        <f>(E97+E120)</f>
        <v>31531514</v>
      </c>
      <c r="F121" s="221">
        <f>E121/D121</f>
        <v>0.8479551922512288</v>
      </c>
    </row>
    <row r="122" spans="1:6" ht="15.75">
      <c r="A122" s="129"/>
      <c r="B122" s="128"/>
      <c r="C122" s="279"/>
      <c r="D122" s="274"/>
      <c r="E122" s="274"/>
      <c r="F122" s="275"/>
    </row>
    <row r="123" spans="1:5" ht="15">
      <c r="A123" s="127"/>
      <c r="B123" s="126"/>
      <c r="C123" s="126"/>
      <c r="D123" s="126"/>
      <c r="E123" s="126"/>
    </row>
    <row r="124" spans="2:5" ht="15">
      <c r="B124" s="126"/>
      <c r="C124" s="126"/>
      <c r="D124" s="126"/>
      <c r="E124" s="126"/>
    </row>
    <row r="125" spans="2:5" ht="15">
      <c r="B125" s="126"/>
      <c r="C125" s="126"/>
      <c r="D125" s="126"/>
      <c r="E125" s="126"/>
    </row>
    <row r="126" spans="2:5" ht="15">
      <c r="B126" s="126"/>
      <c r="C126" s="126"/>
      <c r="D126" s="126"/>
      <c r="E126" s="126"/>
    </row>
    <row r="127" spans="2:5" ht="15">
      <c r="B127" s="126"/>
      <c r="C127" s="126"/>
      <c r="D127" s="126"/>
      <c r="E127" s="126"/>
    </row>
    <row r="128" spans="2:5" ht="15">
      <c r="B128" s="126"/>
      <c r="C128" s="126"/>
      <c r="D128" s="126"/>
      <c r="E128" s="126"/>
    </row>
    <row r="129" spans="2:5" ht="15">
      <c r="B129" s="126"/>
      <c r="C129" s="126"/>
      <c r="D129" s="126"/>
      <c r="E129" s="126"/>
    </row>
    <row r="130" spans="2:5" ht="15">
      <c r="B130" s="126"/>
      <c r="C130" s="126"/>
      <c r="D130" s="126"/>
      <c r="E130" s="126"/>
    </row>
    <row r="131" spans="2:5" ht="15">
      <c r="B131" s="126"/>
      <c r="C131" s="126"/>
      <c r="D131" s="126"/>
      <c r="E131" s="126"/>
    </row>
    <row r="132" spans="2:5" ht="15">
      <c r="B132" s="126"/>
      <c r="C132" s="126"/>
      <c r="D132" s="126"/>
      <c r="E132" s="126"/>
    </row>
    <row r="133" spans="2:5" ht="15">
      <c r="B133" s="126"/>
      <c r="C133" s="126"/>
      <c r="D133" s="126"/>
      <c r="E133" s="126"/>
    </row>
    <row r="134" spans="2:5" ht="15">
      <c r="B134" s="126"/>
      <c r="C134" s="126"/>
      <c r="D134" s="126"/>
      <c r="E134" s="126"/>
    </row>
    <row r="135" spans="2:5" ht="15">
      <c r="B135" s="126"/>
      <c r="C135" s="126"/>
      <c r="D135" s="126"/>
      <c r="E135" s="126"/>
    </row>
    <row r="136" spans="2:5" ht="15">
      <c r="B136" s="126"/>
      <c r="C136" s="126"/>
      <c r="D136" s="126"/>
      <c r="E136" s="126"/>
    </row>
    <row r="137" spans="2:5" ht="15">
      <c r="B137" s="126"/>
      <c r="C137" s="126"/>
      <c r="D137" s="126"/>
      <c r="E137" s="126"/>
    </row>
    <row r="138" spans="2:5" ht="15">
      <c r="B138" s="126"/>
      <c r="C138" s="126"/>
      <c r="D138" s="126"/>
      <c r="E138" s="126"/>
    </row>
    <row r="139" spans="2:5" ht="15">
      <c r="B139" s="126"/>
      <c r="C139" s="126"/>
      <c r="D139" s="126"/>
      <c r="E139" s="126"/>
    </row>
    <row r="140" spans="2:5" ht="15">
      <c r="B140" s="126"/>
      <c r="C140" s="126"/>
      <c r="D140" s="126"/>
      <c r="E140" s="126"/>
    </row>
    <row r="141" spans="2:5" ht="15">
      <c r="B141" s="126"/>
      <c r="C141" s="126"/>
      <c r="D141" s="126"/>
      <c r="E141" s="126"/>
    </row>
    <row r="142" spans="2:5" ht="15">
      <c r="B142" s="126"/>
      <c r="C142" s="126"/>
      <c r="D142" s="126"/>
      <c r="E142" s="126"/>
    </row>
    <row r="143" spans="2:5" ht="15">
      <c r="B143" s="126"/>
      <c r="C143" s="126"/>
      <c r="D143" s="126"/>
      <c r="E143" s="126"/>
    </row>
    <row r="144" spans="2:5" ht="15">
      <c r="B144" s="126"/>
      <c r="C144" s="126"/>
      <c r="D144" s="126"/>
      <c r="E144" s="126"/>
    </row>
    <row r="145" spans="2:5" ht="15">
      <c r="B145" s="126"/>
      <c r="C145" s="126"/>
      <c r="D145" s="126"/>
      <c r="E145" s="126"/>
    </row>
    <row r="146" spans="2:5" ht="15">
      <c r="B146" s="126"/>
      <c r="C146" s="126"/>
      <c r="D146" s="126"/>
      <c r="E146" s="126"/>
    </row>
    <row r="147" spans="2:5" ht="15">
      <c r="B147" s="126"/>
      <c r="C147" s="126"/>
      <c r="D147" s="126"/>
      <c r="E147" s="126"/>
    </row>
    <row r="148" spans="2:5" ht="15">
      <c r="B148" s="126"/>
      <c r="C148" s="126"/>
      <c r="D148" s="126"/>
      <c r="E148" s="126"/>
    </row>
    <row r="149" spans="2:5" ht="15">
      <c r="B149" s="126"/>
      <c r="C149" s="126"/>
      <c r="D149" s="126"/>
      <c r="E149" s="126"/>
    </row>
    <row r="150" spans="2:5" ht="15">
      <c r="B150" s="126"/>
      <c r="C150" s="126"/>
      <c r="D150" s="126"/>
      <c r="E150" s="126"/>
    </row>
    <row r="151" spans="2:5" ht="15">
      <c r="B151" s="126"/>
      <c r="C151" s="126"/>
      <c r="D151" s="126"/>
      <c r="E151" s="126"/>
    </row>
    <row r="152" spans="2:5" ht="15">
      <c r="B152" s="126"/>
      <c r="C152" s="126"/>
      <c r="D152" s="126"/>
      <c r="E152" s="126"/>
    </row>
    <row r="153" spans="2:5" ht="15">
      <c r="B153" s="126"/>
      <c r="C153" s="126"/>
      <c r="D153" s="126"/>
      <c r="E153" s="126"/>
    </row>
    <row r="154" spans="2:5" ht="15">
      <c r="B154" s="126"/>
      <c r="C154" s="126"/>
      <c r="D154" s="126"/>
      <c r="E154" s="126"/>
    </row>
    <row r="155" spans="2:5" ht="15">
      <c r="B155" s="126"/>
      <c r="C155" s="126"/>
      <c r="D155" s="126"/>
      <c r="E155" s="126"/>
    </row>
    <row r="156" spans="2:5" ht="15">
      <c r="B156" s="126"/>
      <c r="C156" s="126"/>
      <c r="D156" s="126"/>
      <c r="E156" s="126"/>
    </row>
    <row r="157" spans="2:5" ht="15">
      <c r="B157" s="126"/>
      <c r="C157" s="126"/>
      <c r="D157" s="126"/>
      <c r="E157" s="126"/>
    </row>
    <row r="158" spans="2:5" ht="15">
      <c r="B158" s="126"/>
      <c r="C158" s="126"/>
      <c r="D158" s="126"/>
      <c r="E158" s="126"/>
    </row>
    <row r="159" spans="2:5" ht="15">
      <c r="B159" s="126"/>
      <c r="C159" s="126"/>
      <c r="D159" s="126"/>
      <c r="E159" s="126"/>
    </row>
    <row r="160" spans="2:5" ht="15">
      <c r="B160" s="126"/>
      <c r="C160" s="126"/>
      <c r="D160" s="126"/>
      <c r="E160" s="126"/>
    </row>
    <row r="161" spans="2:5" ht="15">
      <c r="B161" s="126"/>
      <c r="C161" s="126"/>
      <c r="D161" s="126"/>
      <c r="E161" s="126"/>
    </row>
    <row r="162" spans="2:5" ht="15">
      <c r="B162" s="126"/>
      <c r="C162" s="126"/>
      <c r="D162" s="126"/>
      <c r="E162" s="126"/>
    </row>
    <row r="163" spans="2:5" ht="15">
      <c r="B163" s="126"/>
      <c r="C163" s="126"/>
      <c r="D163" s="126"/>
      <c r="E163" s="126"/>
    </row>
    <row r="164" spans="2:5" ht="15">
      <c r="B164" s="126"/>
      <c r="C164" s="126"/>
      <c r="D164" s="126"/>
      <c r="E164" s="126"/>
    </row>
    <row r="165" spans="2:5" ht="15">
      <c r="B165" s="126"/>
      <c r="C165" s="126"/>
      <c r="D165" s="126"/>
      <c r="E165" s="126"/>
    </row>
    <row r="166" spans="2:5" ht="15">
      <c r="B166" s="126"/>
      <c r="C166" s="126"/>
      <c r="D166" s="126"/>
      <c r="E166" s="126"/>
    </row>
    <row r="167" spans="2:5" ht="15">
      <c r="B167" s="126"/>
      <c r="C167" s="126"/>
      <c r="D167" s="126"/>
      <c r="E167" s="126"/>
    </row>
    <row r="168" spans="2:5" ht="15">
      <c r="B168" s="126"/>
      <c r="C168" s="126"/>
      <c r="D168" s="126"/>
      <c r="E168" s="126"/>
    </row>
    <row r="169" spans="2:5" ht="15">
      <c r="B169" s="126"/>
      <c r="C169" s="126"/>
      <c r="D169" s="126"/>
      <c r="E169" s="126"/>
    </row>
    <row r="170" spans="2:5" ht="15">
      <c r="B170" s="126"/>
      <c r="C170" s="126"/>
      <c r="D170" s="126"/>
      <c r="E170" s="126"/>
    </row>
  </sheetData>
  <sheetProtection/>
  <mergeCells count="3">
    <mergeCell ref="A1:D1"/>
    <mergeCell ref="C3:F3"/>
    <mergeCell ref="C122:F1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headerFooter>
    <oddHeader>&amp;L&amp;"-,Félkövér"Fertőboz Község Önkormányzata
Fertőboz&amp;C&amp;"Times New Roman,Félkövér"&amp;14 2017. évi 
Költségvetés végrehajtása
&amp;R&amp;"-,Félkövér"
3.melléklet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6"/>
  <sheetViews>
    <sheetView view="pageLayout" workbookViewId="0" topLeftCell="A1">
      <selection activeCell="B2" sqref="B2:G2"/>
    </sheetView>
  </sheetViews>
  <sheetFormatPr defaultColWidth="7.8515625" defaultRowHeight="15"/>
  <cols>
    <col min="1" max="1" width="7.8515625" style="24" customWidth="1"/>
    <col min="2" max="2" width="3.421875" style="24" customWidth="1"/>
    <col min="3" max="3" width="3.421875" style="25" customWidth="1"/>
    <col min="4" max="5" width="3.57421875" style="24" customWidth="1"/>
    <col min="6" max="6" width="60.421875" style="24" bestFit="1" customWidth="1"/>
    <col min="7" max="7" width="12.7109375" style="26" bestFit="1" customWidth="1"/>
    <col min="8" max="8" width="11.57421875" style="24" customWidth="1"/>
    <col min="9" max="9" width="11.28125" style="24" bestFit="1" customWidth="1"/>
    <col min="10" max="10" width="14.8515625" style="24" bestFit="1" customWidth="1"/>
    <col min="11" max="16384" width="7.8515625" style="24" customWidth="1"/>
  </cols>
  <sheetData>
    <row r="1" ht="12.75" customHeight="1"/>
    <row r="2" spans="2:7" ht="12.75" customHeight="1">
      <c r="B2" s="280" t="s">
        <v>776</v>
      </c>
      <c r="C2" s="280"/>
      <c r="D2" s="280"/>
      <c r="E2" s="280"/>
      <c r="F2" s="280"/>
      <c r="G2" s="280"/>
    </row>
    <row r="3" spans="2:7" ht="12.75" customHeight="1">
      <c r="B3" s="27"/>
      <c r="C3" s="27"/>
      <c r="D3" s="27"/>
      <c r="E3" s="27"/>
      <c r="F3" s="27"/>
      <c r="G3" s="27"/>
    </row>
    <row r="4" spans="2:7" ht="12.75" customHeight="1">
      <c r="B4" s="27"/>
      <c r="C4" s="27"/>
      <c r="D4" s="27"/>
      <c r="E4" s="27"/>
      <c r="F4" s="27"/>
      <c r="G4" s="27"/>
    </row>
    <row r="5" spans="2:7" ht="12.75" customHeight="1">
      <c r="B5" s="27"/>
      <c r="C5" s="27"/>
      <c r="D5" s="27"/>
      <c r="E5" s="27"/>
      <c r="F5" s="27"/>
      <c r="G5" s="28"/>
    </row>
    <row r="6" spans="2:10" ht="17.25" customHeight="1">
      <c r="B6" s="143" t="s">
        <v>514</v>
      </c>
      <c r="C6" s="144"/>
      <c r="D6" s="144"/>
      <c r="E6" s="144"/>
      <c r="F6" s="149"/>
      <c r="G6" s="155" t="s">
        <v>44</v>
      </c>
      <c r="H6" s="145" t="s">
        <v>723</v>
      </c>
      <c r="I6" s="145" t="s">
        <v>528</v>
      </c>
      <c r="J6" s="145" t="s">
        <v>529</v>
      </c>
    </row>
    <row r="7" spans="2:10" s="31" customFormat="1" ht="12.75" customHeight="1">
      <c r="B7" s="23"/>
      <c r="C7" s="29"/>
      <c r="D7" s="30"/>
      <c r="E7" s="30" t="s">
        <v>36</v>
      </c>
      <c r="F7" s="150"/>
      <c r="G7" s="156">
        <f>+SUM(G8,G12,G14)</f>
        <v>6406000</v>
      </c>
      <c r="H7" s="156">
        <f>+SUM(H8,H12,H14)</f>
        <v>9153239</v>
      </c>
      <c r="I7" s="260">
        <f>+SUM(I8,I12,I14)</f>
        <v>8133509</v>
      </c>
      <c r="J7" s="225">
        <f>+I7/H7</f>
        <v>0.8885935350316975</v>
      </c>
    </row>
    <row r="8" spans="2:10" s="31" customFormat="1" ht="12.75" customHeight="1">
      <c r="B8" s="23"/>
      <c r="C8" s="29"/>
      <c r="D8" s="30"/>
      <c r="E8" s="34" t="s">
        <v>39</v>
      </c>
      <c r="F8" s="151"/>
      <c r="G8" s="259">
        <f>+SUM(G9)</f>
        <v>2502000</v>
      </c>
      <c r="H8" s="259">
        <f>+SUM(H9:H11)</f>
        <v>2913830</v>
      </c>
      <c r="I8" s="139">
        <f>+SUM(I9:I11)</f>
        <v>1629665</v>
      </c>
      <c r="J8" s="225">
        <f aca="true" t="shared" si="0" ref="J8:J22">+I8/H8</f>
        <v>0.5592862315234588</v>
      </c>
    </row>
    <row r="9" spans="2:10" ht="12.75" customHeight="1">
      <c r="B9" s="36"/>
      <c r="C9" s="33"/>
      <c r="D9" s="35"/>
      <c r="E9" s="44"/>
      <c r="F9" s="152" t="s">
        <v>288</v>
      </c>
      <c r="G9" s="158">
        <v>2502000</v>
      </c>
      <c r="H9" s="158">
        <v>2502000</v>
      </c>
      <c r="I9" s="138">
        <v>1629665</v>
      </c>
      <c r="J9" s="225">
        <f t="shared" si="0"/>
        <v>0.6513449240607514</v>
      </c>
    </row>
    <row r="10" spans="2:10" ht="12.75" customHeight="1">
      <c r="B10" s="36"/>
      <c r="C10" s="33"/>
      <c r="D10" s="35"/>
      <c r="E10" s="152"/>
      <c r="F10" s="246" t="s">
        <v>754</v>
      </c>
      <c r="G10" s="158">
        <v>0</v>
      </c>
      <c r="H10" s="158">
        <v>254000</v>
      </c>
      <c r="I10" s="138">
        <v>0</v>
      </c>
      <c r="J10" s="225">
        <f t="shared" si="0"/>
        <v>0</v>
      </c>
    </row>
    <row r="11" spans="2:10" ht="12.75" customHeight="1">
      <c r="B11" s="36"/>
      <c r="C11" s="33"/>
      <c r="D11" s="35"/>
      <c r="E11" s="152"/>
      <c r="F11" s="246" t="s">
        <v>755</v>
      </c>
      <c r="G11" s="158">
        <v>0</v>
      </c>
      <c r="H11" s="158">
        <v>157830</v>
      </c>
      <c r="I11" s="138">
        <v>0</v>
      </c>
      <c r="J11" s="225">
        <f t="shared" si="0"/>
        <v>0</v>
      </c>
    </row>
    <row r="12" spans="2:10" ht="12.75" customHeight="1">
      <c r="B12" s="36"/>
      <c r="C12" s="33"/>
      <c r="D12" s="35"/>
      <c r="E12" s="247" t="s">
        <v>38</v>
      </c>
      <c r="F12" s="246"/>
      <c r="G12" s="157">
        <f>+SUM(G13)</f>
        <v>1270000</v>
      </c>
      <c r="H12" s="157">
        <f>+SUM(H13)</f>
        <v>1270000</v>
      </c>
      <c r="I12" s="157">
        <f>+SUM(I13)</f>
        <v>1270000</v>
      </c>
      <c r="J12" s="225">
        <f t="shared" si="0"/>
        <v>1</v>
      </c>
    </row>
    <row r="13" spans="2:10" ht="12.75" customHeight="1">
      <c r="B13" s="36"/>
      <c r="C13" s="33"/>
      <c r="D13" s="35"/>
      <c r="E13" s="152"/>
      <c r="F13" s="152" t="s">
        <v>288</v>
      </c>
      <c r="G13" s="158">
        <v>1270000</v>
      </c>
      <c r="H13" s="138">
        <v>1270000</v>
      </c>
      <c r="I13" s="138">
        <v>1270000</v>
      </c>
      <c r="J13" s="225">
        <f t="shared" si="0"/>
        <v>1</v>
      </c>
    </row>
    <row r="14" spans="2:10" ht="12.75" customHeight="1">
      <c r="B14" s="36"/>
      <c r="C14" s="35"/>
      <c r="D14" s="35"/>
      <c r="E14" s="285" t="s">
        <v>524</v>
      </c>
      <c r="F14" s="286"/>
      <c r="G14" s="157">
        <f>SUM(G15:G21)</f>
        <v>2634000</v>
      </c>
      <c r="H14" s="157">
        <f>SUM(H15:H21)</f>
        <v>4969409</v>
      </c>
      <c r="I14" s="157">
        <f>SUM(I15:I21)</f>
        <v>5233844</v>
      </c>
      <c r="J14" s="225">
        <f t="shared" si="0"/>
        <v>1.0532125651158921</v>
      </c>
    </row>
    <row r="15" spans="2:10" ht="12.75" customHeight="1">
      <c r="B15" s="141"/>
      <c r="C15" s="142"/>
      <c r="D15" s="142"/>
      <c r="E15" s="142"/>
      <c r="F15" s="153" t="s">
        <v>756</v>
      </c>
      <c r="G15" s="24"/>
      <c r="H15" s="248">
        <v>464119</v>
      </c>
      <c r="I15" s="248">
        <v>1970397</v>
      </c>
      <c r="J15" s="225">
        <f t="shared" si="0"/>
        <v>4.245456445437485</v>
      </c>
    </row>
    <row r="16" spans="2:10" ht="12.75" customHeight="1">
      <c r="B16" s="141"/>
      <c r="C16" s="142"/>
      <c r="D16" s="142"/>
      <c r="E16" s="249"/>
      <c r="F16" s="151" t="s">
        <v>750</v>
      </c>
      <c r="G16" s="24">
        <v>1000000</v>
      </c>
      <c r="H16" s="138">
        <v>1000000</v>
      </c>
      <c r="I16" s="138">
        <v>228600</v>
      </c>
      <c r="J16" s="225">
        <f t="shared" si="0"/>
        <v>0.2286</v>
      </c>
    </row>
    <row r="17" spans="2:10" ht="12.75" customHeight="1">
      <c r="B17" s="141"/>
      <c r="C17" s="142"/>
      <c r="D17" s="142"/>
      <c r="E17" s="249"/>
      <c r="F17" s="151" t="s">
        <v>751</v>
      </c>
      <c r="G17" s="24">
        <v>0</v>
      </c>
      <c r="H17" s="138">
        <v>304800</v>
      </c>
      <c r="I17" s="138">
        <v>304800</v>
      </c>
      <c r="J17" s="225">
        <f t="shared" si="0"/>
        <v>1</v>
      </c>
    </row>
    <row r="18" spans="2:10" ht="12.75" customHeight="1">
      <c r="B18" s="141"/>
      <c r="C18" s="142"/>
      <c r="D18" s="142"/>
      <c r="E18" s="249"/>
      <c r="F18" s="153" t="s">
        <v>752</v>
      </c>
      <c r="G18" s="24">
        <v>0</v>
      </c>
      <c r="H18" s="248">
        <v>1190625</v>
      </c>
      <c r="I18" s="248">
        <v>937500</v>
      </c>
      <c r="J18" s="225">
        <f t="shared" si="0"/>
        <v>0.7874015748031497</v>
      </c>
    </row>
    <row r="19" spans="2:10" ht="12.75" customHeight="1">
      <c r="B19" s="141"/>
      <c r="C19" s="142"/>
      <c r="D19" s="142"/>
      <c r="E19" s="249"/>
      <c r="F19" s="153" t="s">
        <v>761</v>
      </c>
      <c r="G19" s="24">
        <v>300000</v>
      </c>
      <c r="H19" s="248">
        <v>300000</v>
      </c>
      <c r="I19" s="248"/>
      <c r="J19" s="225">
        <f t="shared" si="0"/>
        <v>0</v>
      </c>
    </row>
    <row r="20" spans="2:10" ht="12.75" customHeight="1">
      <c r="B20" s="141"/>
      <c r="C20" s="142"/>
      <c r="D20" s="142"/>
      <c r="E20" s="249"/>
      <c r="F20" s="153" t="s">
        <v>762</v>
      </c>
      <c r="G20" s="24"/>
      <c r="H20" s="248"/>
      <c r="I20" s="248">
        <v>712007</v>
      </c>
      <c r="J20" s="225"/>
    </row>
    <row r="21" spans="2:10" ht="12.75" customHeight="1">
      <c r="B21" s="141"/>
      <c r="C21" s="142"/>
      <c r="D21" s="142"/>
      <c r="E21" s="249"/>
      <c r="F21" s="153" t="s">
        <v>753</v>
      </c>
      <c r="G21" s="24">
        <v>1334000</v>
      </c>
      <c r="H21" s="248">
        <v>1709865</v>
      </c>
      <c r="I21" s="248">
        <v>1080540</v>
      </c>
      <c r="J21" s="225">
        <f t="shared" si="0"/>
        <v>0.6319446272074111</v>
      </c>
    </row>
    <row r="22" spans="2:10" ht="12.75" customHeight="1">
      <c r="B22" s="39" t="s">
        <v>37</v>
      </c>
      <c r="C22" s="40"/>
      <c r="D22" s="41"/>
      <c r="E22" s="41"/>
      <c r="F22" s="154"/>
      <c r="G22" s="140">
        <f>SUM(G8+G12+G14)</f>
        <v>6406000</v>
      </c>
      <c r="H22" s="140">
        <f>SUM(H8+H12+H14)</f>
        <v>9153239</v>
      </c>
      <c r="I22" s="140">
        <f>SUM(I8+I12+I14)</f>
        <v>8133509</v>
      </c>
      <c r="J22" s="225">
        <f t="shared" si="0"/>
        <v>0.8885935350316975</v>
      </c>
    </row>
    <row r="23" ht="12.75" customHeight="1"/>
    <row r="24" ht="12.75" customHeight="1"/>
    <row r="25" spans="2:7" ht="12.75" customHeight="1">
      <c r="B25" s="27"/>
      <c r="C25" s="27"/>
      <c r="D25" s="27"/>
      <c r="E25" s="27"/>
      <c r="F25" s="27"/>
      <c r="G25" s="28"/>
    </row>
    <row r="26" spans="2:10" ht="16.5" customHeight="1">
      <c r="B26" s="148" t="s">
        <v>525</v>
      </c>
      <c r="C26" s="146"/>
      <c r="D26" s="146"/>
      <c r="E26" s="146"/>
      <c r="F26" s="146"/>
      <c r="G26" s="145" t="s">
        <v>44</v>
      </c>
      <c r="H26" s="147" t="s">
        <v>723</v>
      </c>
      <c r="I26" s="145" t="s">
        <v>528</v>
      </c>
      <c r="J26" s="145" t="s">
        <v>529</v>
      </c>
    </row>
    <row r="27" spans="2:10" ht="12.75" customHeight="1">
      <c r="B27" s="23"/>
      <c r="C27" s="283" t="s">
        <v>36</v>
      </c>
      <c r="D27" s="284"/>
      <c r="E27" s="284"/>
      <c r="F27" s="284"/>
      <c r="G27" s="160"/>
      <c r="H27" s="163"/>
      <c r="I27" s="163"/>
      <c r="J27" s="225"/>
    </row>
    <row r="28" spans="2:10" ht="12.75" customHeight="1">
      <c r="B28" s="32"/>
      <c r="C28" s="37"/>
      <c r="D28" s="281" t="s">
        <v>38</v>
      </c>
      <c r="E28" s="282"/>
      <c r="F28" s="282"/>
      <c r="G28" s="157">
        <f>SUM(G29:G29)</f>
        <v>381000</v>
      </c>
      <c r="H28" s="157">
        <f>SUM(H29:H29)</f>
        <v>381000</v>
      </c>
      <c r="I28" s="139">
        <f>I29</f>
        <v>2509714</v>
      </c>
      <c r="J28" s="226">
        <f>I28/H28</f>
        <v>6.587175853018373</v>
      </c>
    </row>
    <row r="29" spans="2:10" ht="12.75" customHeight="1">
      <c r="B29" s="32"/>
      <c r="C29" s="37"/>
      <c r="D29" s="35"/>
      <c r="E29" s="44" t="s">
        <v>510</v>
      </c>
      <c r="F29" s="152"/>
      <c r="G29" s="158">
        <v>381000</v>
      </c>
      <c r="H29" s="138">
        <v>381000</v>
      </c>
      <c r="I29" s="138">
        <v>2509714</v>
      </c>
      <c r="J29" s="227">
        <f>I29/H29</f>
        <v>6.587175853018373</v>
      </c>
    </row>
    <row r="30" spans="2:10" ht="12.75" customHeight="1">
      <c r="B30" s="261"/>
      <c r="C30" s="262"/>
      <c r="D30" s="281" t="s">
        <v>757</v>
      </c>
      <c r="E30" s="282"/>
      <c r="F30" s="282"/>
      <c r="G30" s="266">
        <f>+SUM(G31:G33)</f>
        <v>4230441</v>
      </c>
      <c r="H30" s="266">
        <f>+SUM(H31:H33)</f>
        <v>4230441</v>
      </c>
      <c r="I30" s="248"/>
      <c r="J30" s="265"/>
    </row>
    <row r="31" spans="2:10" ht="12.75" customHeight="1">
      <c r="B31" s="261"/>
      <c r="C31" s="262"/>
      <c r="D31" s="142"/>
      <c r="E31" s="44" t="s">
        <v>758</v>
      </c>
      <c r="F31" s="264"/>
      <c r="G31" s="159">
        <v>1000000</v>
      </c>
      <c r="H31" s="248">
        <v>1000000</v>
      </c>
      <c r="I31" s="248"/>
      <c r="J31" s="265"/>
    </row>
    <row r="32" spans="2:10" ht="12.75" customHeight="1">
      <c r="B32" s="261"/>
      <c r="C32" s="262"/>
      <c r="D32" s="142"/>
      <c r="E32" s="263" t="s">
        <v>759</v>
      </c>
      <c r="F32" s="264"/>
      <c r="G32" s="159">
        <v>2930441</v>
      </c>
      <c r="H32" s="248">
        <v>2930441</v>
      </c>
      <c r="I32" s="248"/>
      <c r="J32" s="265"/>
    </row>
    <row r="33" spans="2:10" ht="12.75" customHeight="1">
      <c r="B33" s="261"/>
      <c r="C33" s="262"/>
      <c r="D33" s="142"/>
      <c r="E33" s="263" t="s">
        <v>760</v>
      </c>
      <c r="F33" s="264"/>
      <c r="G33" s="159">
        <v>300000</v>
      </c>
      <c r="H33" s="248">
        <v>300000</v>
      </c>
      <c r="I33" s="248"/>
      <c r="J33" s="265"/>
    </row>
    <row r="34" spans="2:10" ht="12.75" customHeight="1">
      <c r="B34" s="39" t="s">
        <v>40</v>
      </c>
      <c r="C34" s="40"/>
      <c r="D34" s="41"/>
      <c r="E34" s="41"/>
      <c r="F34" s="154"/>
      <c r="G34" s="161">
        <f>+SUM(G28,G30)</f>
        <v>4611441</v>
      </c>
      <c r="H34" s="161">
        <f>+SUM(H28,H30)</f>
        <v>4611441</v>
      </c>
      <c r="I34" s="161">
        <f>+SUM(I28,I30)</f>
        <v>2509714</v>
      </c>
      <c r="J34" s="223">
        <f>I34/H34</f>
        <v>0.5442363894496319</v>
      </c>
    </row>
    <row r="35" ht="12.75" customHeight="1"/>
    <row r="36" spans="2:10" ht="12.75" customHeight="1">
      <c r="B36" s="42" t="s">
        <v>41</v>
      </c>
      <c r="C36" s="43"/>
      <c r="D36" s="42"/>
      <c r="E36" s="42"/>
      <c r="F36" s="42"/>
      <c r="G36" s="135">
        <f>SUM(G22+G34)</f>
        <v>11017441</v>
      </c>
      <c r="H36" s="162">
        <f>SUM(H22+H34)</f>
        <v>13764680</v>
      </c>
      <c r="I36" s="162">
        <f>SUM(I22+I34)</f>
        <v>10643223</v>
      </c>
      <c r="J36" s="224">
        <f>I36/H36</f>
        <v>0.7732270564953199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</sheetData>
  <sheetProtection/>
  <mergeCells count="5">
    <mergeCell ref="B2:G2"/>
    <mergeCell ref="D28:F28"/>
    <mergeCell ref="C27:F27"/>
    <mergeCell ref="E14:F14"/>
    <mergeCell ref="D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>
    <oddHeader xml:space="preserve">&amp;L&amp;"-,Félkövér"Fertőboz Község Önkormányzata&amp;C&amp;"Times New Roman,Félkövér"&amp;10 2017.évi Költségvetés végrehajtása&amp;R&amp;"-,Félkövér"4.melléklet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view="pageLayout" workbookViewId="0" topLeftCell="A1">
      <selection activeCell="I35" sqref="I35"/>
    </sheetView>
  </sheetViews>
  <sheetFormatPr defaultColWidth="6.28125" defaultRowHeight="15"/>
  <cols>
    <col min="1" max="1" width="61.57421875" style="0" customWidth="1"/>
    <col min="2" max="2" width="9.7109375" style="0" customWidth="1"/>
    <col min="3" max="3" width="17.00390625" style="0" customWidth="1"/>
    <col min="4" max="4" width="20.28125" style="0" bestFit="1" customWidth="1"/>
    <col min="5" max="5" width="12.140625" style="0" bestFit="1" customWidth="1"/>
    <col min="6" max="6" width="17.00390625" style="0" bestFit="1" customWidth="1"/>
  </cols>
  <sheetData>
    <row r="2" spans="1:3" ht="33.75" customHeight="1">
      <c r="A2" s="268" t="s">
        <v>766</v>
      </c>
      <c r="B2" s="268"/>
      <c r="C2" s="268"/>
    </row>
    <row r="3" spans="1:3" ht="26.25" customHeight="1">
      <c r="A3" s="19"/>
      <c r="B3" s="21"/>
      <c r="C3" s="21"/>
    </row>
    <row r="4" spans="1:6" ht="23.25" customHeight="1">
      <c r="A4" s="240" t="s">
        <v>42</v>
      </c>
      <c r="B4" s="136"/>
      <c r="C4" s="136"/>
      <c r="D4" s="136"/>
      <c r="E4" s="136"/>
      <c r="F4" s="136"/>
    </row>
    <row r="5" spans="1:6" ht="31.5">
      <c r="A5" s="235" t="s">
        <v>34</v>
      </c>
      <c r="B5" s="236" t="s">
        <v>66</v>
      </c>
      <c r="C5" s="237" t="s">
        <v>44</v>
      </c>
      <c r="D5" s="237" t="s">
        <v>724</v>
      </c>
      <c r="E5" s="237" t="s">
        <v>528</v>
      </c>
      <c r="F5" s="237" t="s">
        <v>529</v>
      </c>
    </row>
    <row r="6" spans="1:6" ht="15.75">
      <c r="A6" s="215" t="s">
        <v>511</v>
      </c>
      <c r="B6" s="232" t="s">
        <v>68</v>
      </c>
      <c r="C6" s="110">
        <v>80000</v>
      </c>
      <c r="D6" s="110">
        <v>80000</v>
      </c>
      <c r="E6" s="110"/>
      <c r="F6" s="220">
        <f>E6/D6</f>
        <v>0</v>
      </c>
    </row>
    <row r="7" spans="1:6" ht="15.75">
      <c r="A7" s="215" t="s">
        <v>512</v>
      </c>
      <c r="B7" s="232" t="s">
        <v>68</v>
      </c>
      <c r="C7" s="110">
        <v>60000</v>
      </c>
      <c r="D7" s="110">
        <v>60000</v>
      </c>
      <c r="E7" s="110">
        <v>40000</v>
      </c>
      <c r="F7" s="220">
        <f>E7/D7</f>
        <v>0.6666666666666666</v>
      </c>
    </row>
    <row r="8" spans="1:6" ht="15.75">
      <c r="A8" s="215" t="s">
        <v>283</v>
      </c>
      <c r="B8" s="232" t="s">
        <v>68</v>
      </c>
      <c r="C8" s="110"/>
      <c r="D8" s="110"/>
      <c r="E8" s="110"/>
      <c r="F8" s="220"/>
    </row>
    <row r="9" ht="15.75">
      <c r="C9" s="110"/>
    </row>
    <row r="10" spans="1:15" ht="15.75">
      <c r="A10" s="215" t="s">
        <v>284</v>
      </c>
      <c r="B10" s="232" t="s">
        <v>68</v>
      </c>
      <c r="C10" s="110">
        <v>60000</v>
      </c>
      <c r="D10" s="110">
        <v>60000</v>
      </c>
      <c r="E10" s="110">
        <v>20000</v>
      </c>
      <c r="F10" s="220">
        <f>E10/D10</f>
        <v>0.3333333333333333</v>
      </c>
      <c r="O10" t="s">
        <v>527</v>
      </c>
    </row>
    <row r="11" spans="1:6" ht="15.75">
      <c r="A11" s="215" t="s">
        <v>767</v>
      </c>
      <c r="B11" s="232" t="s">
        <v>68</v>
      </c>
      <c r="C11" s="110">
        <v>1100000</v>
      </c>
      <c r="D11" s="110">
        <v>1100000</v>
      </c>
      <c r="E11" s="110">
        <v>1000000</v>
      </c>
      <c r="F11" s="220">
        <f>+E11/D11</f>
        <v>0.9090909090909091</v>
      </c>
    </row>
    <row r="12" spans="1:6" ht="15.75">
      <c r="A12" s="215" t="s">
        <v>521</v>
      </c>
      <c r="B12" s="232" t="s">
        <v>68</v>
      </c>
      <c r="C12" s="110"/>
      <c r="D12" s="110">
        <v>0</v>
      </c>
      <c r="E12" s="110">
        <v>92000</v>
      </c>
      <c r="F12" s="220"/>
    </row>
    <row r="13" spans="1:6" ht="15.75">
      <c r="A13" s="215"/>
      <c r="B13" s="232" t="s">
        <v>68</v>
      </c>
      <c r="C13" s="110"/>
      <c r="D13" s="110"/>
      <c r="E13" s="110"/>
      <c r="F13" s="220"/>
    </row>
    <row r="14" spans="1:6" ht="15.75">
      <c r="A14" s="241" t="s">
        <v>285</v>
      </c>
      <c r="B14" s="218" t="s">
        <v>68</v>
      </c>
      <c r="C14" s="110"/>
      <c r="D14" s="222"/>
      <c r="E14" s="222"/>
      <c r="F14" s="220"/>
    </row>
    <row r="15" spans="1:6" ht="15.75">
      <c r="A15" s="239" t="s">
        <v>185</v>
      </c>
      <c r="B15" s="242" t="s">
        <v>69</v>
      </c>
      <c r="C15" s="243"/>
      <c r="D15" s="243"/>
      <c r="E15" s="243">
        <f>+SUM(E6:E12)</f>
        <v>1152000</v>
      </c>
      <c r="F15" s="244"/>
    </row>
    <row r="18" ht="16.5" customHeight="1"/>
    <row r="19" spans="1:3" ht="33.75" customHeight="1">
      <c r="A19" s="268" t="s">
        <v>764</v>
      </c>
      <c r="B19" s="271"/>
      <c r="C19" s="271"/>
    </row>
    <row r="20" spans="1:3" ht="33.75" customHeight="1">
      <c r="A20" s="16"/>
      <c r="B20" s="47"/>
      <c r="C20" s="47"/>
    </row>
    <row r="22" spans="1:6" ht="31.5">
      <c r="A22" s="235" t="s">
        <v>34</v>
      </c>
      <c r="B22" s="236" t="s">
        <v>66</v>
      </c>
      <c r="C22" s="237" t="s">
        <v>44</v>
      </c>
      <c r="D22" s="237" t="s">
        <v>526</v>
      </c>
      <c r="E22" s="238" t="s">
        <v>528</v>
      </c>
      <c r="F22" s="238" t="s">
        <v>529</v>
      </c>
    </row>
    <row r="23" spans="1:6" ht="15.75">
      <c r="A23" s="228" t="s">
        <v>186</v>
      </c>
      <c r="B23" s="229" t="s">
        <v>70</v>
      </c>
      <c r="C23" s="230"/>
      <c r="D23" s="230"/>
      <c r="E23" s="230">
        <f>+SUM(E24:E26)</f>
        <v>555200</v>
      </c>
      <c r="F23" s="250"/>
    </row>
    <row r="24" spans="1:6" ht="15.75">
      <c r="A24" s="215" t="s">
        <v>763</v>
      </c>
      <c r="B24" s="232" t="s">
        <v>70</v>
      </c>
      <c r="C24" s="110">
        <v>50000</v>
      </c>
      <c r="D24" s="110">
        <v>50000</v>
      </c>
      <c r="E24" s="110">
        <v>50000</v>
      </c>
      <c r="F24" s="220">
        <f>E24/D24</f>
        <v>1</v>
      </c>
    </row>
    <row r="25" spans="1:6" ht="15.75">
      <c r="A25" s="233" t="s">
        <v>725</v>
      </c>
      <c r="B25" s="232" t="s">
        <v>70</v>
      </c>
      <c r="C25" s="110">
        <v>104400</v>
      </c>
      <c r="D25" s="110">
        <v>104400</v>
      </c>
      <c r="E25" s="110">
        <v>139200</v>
      </c>
      <c r="F25" s="220">
        <f>E25/D25</f>
        <v>1.3333333333333333</v>
      </c>
    </row>
    <row r="26" spans="1:6" ht="15.75">
      <c r="A26" s="110" t="s">
        <v>765</v>
      </c>
      <c r="B26" s="232" t="s">
        <v>70</v>
      </c>
      <c r="C26" s="110">
        <v>366000</v>
      </c>
      <c r="D26" s="110">
        <v>366000</v>
      </c>
      <c r="E26" s="110">
        <v>366000</v>
      </c>
      <c r="F26" s="220"/>
    </row>
    <row r="27" spans="1:6" ht="15.75">
      <c r="A27" s="234" t="s">
        <v>286</v>
      </c>
      <c r="B27" s="229" t="s">
        <v>413</v>
      </c>
      <c r="C27" s="230"/>
      <c r="D27" s="230"/>
      <c r="E27" s="230">
        <f>+SUM(E28:E37)</f>
        <v>253536</v>
      </c>
      <c r="F27" s="231"/>
    </row>
    <row r="28" spans="1:6" ht="15.75">
      <c r="A28" s="233" t="s">
        <v>728</v>
      </c>
      <c r="B28" s="232" t="s">
        <v>413</v>
      </c>
      <c r="C28" s="110">
        <v>80640</v>
      </c>
      <c r="D28" s="110">
        <v>80640</v>
      </c>
      <c r="E28" s="110">
        <v>103278</v>
      </c>
      <c r="F28" s="220">
        <f>+E28/D28</f>
        <v>1.2807291666666667</v>
      </c>
    </row>
    <row r="29" spans="1:6" ht="15.75">
      <c r="A29" s="233" t="s">
        <v>289</v>
      </c>
      <c r="B29" s="232" t="s">
        <v>413</v>
      </c>
      <c r="C29" s="110">
        <v>30000</v>
      </c>
      <c r="D29" s="110">
        <v>30000</v>
      </c>
      <c r="E29" s="110">
        <v>33500</v>
      </c>
      <c r="F29" s="220">
        <f aca="true" t="shared" si="0" ref="F29:F34">+E29/D29</f>
        <v>1.1166666666666667</v>
      </c>
    </row>
    <row r="30" spans="1:6" ht="15.75">
      <c r="A30" s="233" t="s">
        <v>768</v>
      </c>
      <c r="B30" s="232" t="s">
        <v>413</v>
      </c>
      <c r="D30" s="110"/>
      <c r="E30" s="110">
        <v>30000</v>
      </c>
      <c r="F30" s="220"/>
    </row>
    <row r="31" spans="1:6" ht="15.75">
      <c r="A31" s="233" t="s">
        <v>730</v>
      </c>
      <c r="B31" s="232" t="s">
        <v>413</v>
      </c>
      <c r="C31" s="110"/>
      <c r="D31" s="110"/>
      <c r="E31" s="110"/>
      <c r="F31" s="220"/>
    </row>
    <row r="32" spans="1:6" ht="15.75">
      <c r="A32" s="233" t="s">
        <v>513</v>
      </c>
      <c r="B32" s="232" t="s">
        <v>413</v>
      </c>
      <c r="C32" s="110">
        <v>40000</v>
      </c>
      <c r="D32" s="110">
        <v>40000</v>
      </c>
      <c r="E32" s="110">
        <v>40000</v>
      </c>
      <c r="F32" s="220">
        <f t="shared" si="0"/>
        <v>1</v>
      </c>
    </row>
    <row r="33" spans="1:6" ht="15.75">
      <c r="A33" s="110" t="s">
        <v>729</v>
      </c>
      <c r="B33" s="232" t="s">
        <v>413</v>
      </c>
      <c r="C33" s="110">
        <v>5780</v>
      </c>
      <c r="D33" s="110">
        <v>5780</v>
      </c>
      <c r="E33" s="110"/>
      <c r="F33" s="220"/>
    </row>
    <row r="34" spans="1:6" ht="15.75">
      <c r="A34" s="233" t="s">
        <v>727</v>
      </c>
      <c r="B34" s="232" t="s">
        <v>413</v>
      </c>
      <c r="C34" s="110">
        <v>46760</v>
      </c>
      <c r="D34" s="110">
        <v>46760</v>
      </c>
      <c r="E34" s="110">
        <v>46758</v>
      </c>
      <c r="F34" s="220">
        <f t="shared" si="0"/>
        <v>0.9999572284003422</v>
      </c>
    </row>
    <row r="35" spans="1:6" ht="15.75">
      <c r="A35" s="110" t="s">
        <v>726</v>
      </c>
      <c r="B35" s="232" t="s">
        <v>413</v>
      </c>
      <c r="C35" s="110">
        <v>30000</v>
      </c>
      <c r="D35" s="110">
        <v>30000</v>
      </c>
      <c r="E35" s="110"/>
      <c r="F35" s="220"/>
    </row>
    <row r="36" spans="1:6" ht="15.75">
      <c r="A36" s="110" t="s">
        <v>769</v>
      </c>
      <c r="B36" s="110" t="s">
        <v>413</v>
      </c>
      <c r="C36" s="110">
        <v>20000</v>
      </c>
      <c r="D36" s="110">
        <v>20000</v>
      </c>
      <c r="E36" s="110"/>
      <c r="F36" s="220"/>
    </row>
    <row r="37" spans="1:6" ht="15.75">
      <c r="A37" s="110" t="s">
        <v>770</v>
      </c>
      <c r="B37" s="110" t="s">
        <v>413</v>
      </c>
      <c r="C37" s="110">
        <v>49300</v>
      </c>
      <c r="D37" s="110">
        <v>49300</v>
      </c>
      <c r="E37" s="110"/>
      <c r="F37" s="220"/>
    </row>
    <row r="41" spans="1:6" ht="15.75">
      <c r="A41" s="48"/>
      <c r="B41" s="48"/>
      <c r="C41" s="48"/>
      <c r="D41" s="48"/>
      <c r="E41" s="48"/>
      <c r="F41" s="48"/>
    </row>
    <row r="42" spans="1:6" s="48" customFormat="1" ht="15.75">
      <c r="A42"/>
      <c r="B42"/>
      <c r="C42"/>
      <c r="D42"/>
      <c r="E42"/>
      <c r="F42"/>
    </row>
  </sheetData>
  <sheetProtection/>
  <mergeCells count="2">
    <mergeCell ref="A2:C2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4" r:id="rId1"/>
  <headerFooter>
    <oddHeader>&amp;L&amp;"Times New Roman,Félkövér"&amp;12Fertőboz Község Önkormányzata&amp;C&amp;"Times New Roman,Félkövér"&amp;10 2017. évi Költségvetés végrehajtása&amp;R&amp;"-,Félkövér"5.melléklet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view="pageLayout" workbookViewId="0" topLeftCell="A7">
      <selection activeCell="F21" sqref="F21"/>
    </sheetView>
  </sheetViews>
  <sheetFormatPr defaultColWidth="7.8515625" defaultRowHeight="15"/>
  <cols>
    <col min="1" max="1" width="48.8515625" style="24" customWidth="1"/>
    <col min="2" max="2" width="12.57421875" style="24" customWidth="1"/>
    <col min="3" max="3" width="13.421875" style="24" customWidth="1"/>
    <col min="4" max="4" width="0.2890625" style="24" customWidth="1"/>
    <col min="5" max="5" width="9.8515625" style="24" customWidth="1"/>
    <col min="6" max="6" width="13.8515625" style="24" customWidth="1"/>
    <col min="7" max="7" width="48.7109375" style="24" customWidth="1"/>
    <col min="8" max="8" width="14.57421875" style="24" customWidth="1"/>
    <col min="9" max="9" width="10.7109375" style="26" customWidth="1"/>
    <col min="10" max="10" width="10.00390625" style="24" customWidth="1"/>
    <col min="11" max="11" width="13.140625" style="24" bestFit="1" customWidth="1"/>
    <col min="12" max="16384" width="7.8515625" style="24" customWidth="1"/>
  </cols>
  <sheetData>
    <row r="1" ht="23.25" customHeight="1"/>
    <row r="2" spans="1:9" ht="12" customHeight="1">
      <c r="A2" s="287" t="s">
        <v>771</v>
      </c>
      <c r="B2" s="287"/>
      <c r="C2" s="287"/>
      <c r="D2" s="287"/>
      <c r="E2" s="287"/>
      <c r="F2" s="287"/>
      <c r="G2" s="287"/>
      <c r="H2" s="287"/>
      <c r="I2" s="287"/>
    </row>
    <row r="3" spans="1:9" ht="49.5" customHeight="1" thickBot="1">
      <c r="A3" s="288"/>
      <c r="B3" s="288"/>
      <c r="C3" s="288"/>
      <c r="D3" s="288"/>
      <c r="E3" s="288"/>
      <c r="F3" s="288"/>
      <c r="G3" s="288"/>
      <c r="H3" s="288"/>
      <c r="I3" s="288"/>
    </row>
    <row r="4" spans="1:11" ht="21" customHeight="1">
      <c r="A4" s="291" t="s">
        <v>254</v>
      </c>
      <c r="B4" s="292"/>
      <c r="C4" s="293"/>
      <c r="D4" s="293"/>
      <c r="E4" s="293"/>
      <c r="F4" s="293"/>
      <c r="G4" s="291" t="s">
        <v>255</v>
      </c>
      <c r="H4" s="292"/>
      <c r="I4" s="292"/>
      <c r="J4" s="294"/>
      <c r="K4" s="295"/>
    </row>
    <row r="5" spans="1:11" ht="24" customHeight="1">
      <c r="A5" s="49" t="s">
        <v>256</v>
      </c>
      <c r="B5" s="289">
        <v>2017</v>
      </c>
      <c r="C5" s="290"/>
      <c r="D5" s="290"/>
      <c r="E5" s="290"/>
      <c r="F5" s="290"/>
      <c r="G5" s="49" t="s">
        <v>257</v>
      </c>
      <c r="H5" s="289">
        <v>2017</v>
      </c>
      <c r="I5" s="296"/>
      <c r="J5" s="274"/>
      <c r="K5" s="297"/>
    </row>
    <row r="6" spans="1:11" ht="18" customHeight="1">
      <c r="A6" s="50"/>
      <c r="B6" s="173" t="s">
        <v>44</v>
      </c>
      <c r="C6" s="174" t="s">
        <v>731</v>
      </c>
      <c r="D6" s="175"/>
      <c r="E6" s="176" t="s">
        <v>528</v>
      </c>
      <c r="F6" s="179" t="s">
        <v>529</v>
      </c>
      <c r="G6" s="180"/>
      <c r="H6" s="179" t="s">
        <v>44</v>
      </c>
      <c r="I6" s="184" t="s">
        <v>723</v>
      </c>
      <c r="J6" s="179" t="s">
        <v>528</v>
      </c>
      <c r="K6" s="181" t="s">
        <v>529</v>
      </c>
    </row>
    <row r="7" spans="1:11" ht="18" customHeight="1">
      <c r="A7" s="50"/>
      <c r="B7" s="67"/>
      <c r="C7" s="68"/>
      <c r="D7" s="69"/>
      <c r="E7" s="67"/>
      <c r="F7" s="170"/>
      <c r="G7" s="180"/>
      <c r="H7" s="69"/>
      <c r="I7" s="66"/>
      <c r="J7" s="51"/>
      <c r="K7" s="183"/>
    </row>
    <row r="8" spans="1:11" ht="12.75">
      <c r="A8" s="50" t="s">
        <v>224</v>
      </c>
      <c r="B8" s="57">
        <v>12572880</v>
      </c>
      <c r="C8" s="257">
        <v>14735559</v>
      </c>
      <c r="D8" s="63"/>
      <c r="E8" s="57">
        <v>14783559</v>
      </c>
      <c r="F8" s="209">
        <f>E8/C8</f>
        <v>1.0032574264742857</v>
      </c>
      <c r="G8" s="50" t="s">
        <v>258</v>
      </c>
      <c r="H8" s="63">
        <v>6738842</v>
      </c>
      <c r="I8" s="63">
        <v>7725655</v>
      </c>
      <c r="J8" s="51">
        <v>6839932</v>
      </c>
      <c r="K8" s="212">
        <f>J8/I8</f>
        <v>0.8853530218473386</v>
      </c>
    </row>
    <row r="9" spans="1:11" ht="12.75">
      <c r="A9" s="50" t="s">
        <v>277</v>
      </c>
      <c r="B9" s="57">
        <v>11788000</v>
      </c>
      <c r="C9" s="257">
        <v>14929600</v>
      </c>
      <c r="D9" s="63"/>
      <c r="E9" s="57">
        <v>14268950</v>
      </c>
      <c r="F9" s="209">
        <f>E9/C9</f>
        <v>0.9557489818883292</v>
      </c>
      <c r="G9" s="50" t="s">
        <v>259</v>
      </c>
      <c r="H9" s="63">
        <v>1434335</v>
      </c>
      <c r="I9" s="63">
        <v>2182990</v>
      </c>
      <c r="J9" s="51">
        <v>1561295</v>
      </c>
      <c r="K9" s="212">
        <f aca="true" t="shared" si="0" ref="K9:K14">J9/I9</f>
        <v>0.7152094146102365</v>
      </c>
    </row>
    <row r="10" spans="1:11" ht="12.75">
      <c r="A10" s="50" t="s">
        <v>229</v>
      </c>
      <c r="B10" s="57">
        <v>6031456</v>
      </c>
      <c r="C10" s="257">
        <v>6036456</v>
      </c>
      <c r="D10" s="63"/>
      <c r="E10" s="57">
        <v>6568870</v>
      </c>
      <c r="F10" s="209">
        <f>E10/C10</f>
        <v>1.0881997648951636</v>
      </c>
      <c r="G10" s="50" t="s">
        <v>270</v>
      </c>
      <c r="H10" s="63">
        <v>9806600</v>
      </c>
      <c r="I10" s="63">
        <v>11251211</v>
      </c>
      <c r="J10" s="51">
        <v>9816403</v>
      </c>
      <c r="K10" s="212">
        <f t="shared" si="0"/>
        <v>0.8724752384432218</v>
      </c>
    </row>
    <row r="11" spans="1:11" ht="12.75">
      <c r="A11" s="50" t="s">
        <v>279</v>
      </c>
      <c r="B11" s="57"/>
      <c r="C11" s="257"/>
      <c r="D11" s="63"/>
      <c r="E11" s="57"/>
      <c r="F11" s="209"/>
      <c r="G11" s="50" t="s">
        <v>271</v>
      </c>
      <c r="H11" s="63">
        <v>1370000</v>
      </c>
      <c r="I11" s="63">
        <v>1320000</v>
      </c>
      <c r="J11" s="51">
        <v>1200000</v>
      </c>
      <c r="K11" s="212">
        <f t="shared" si="0"/>
        <v>0.9090909090909091</v>
      </c>
    </row>
    <row r="12" spans="1:11" ht="12.75">
      <c r="A12" s="50" t="s">
        <v>281</v>
      </c>
      <c r="B12" s="57"/>
      <c r="C12" s="257"/>
      <c r="D12" s="63"/>
      <c r="E12" s="57"/>
      <c r="F12" s="209"/>
      <c r="G12" s="50" t="s">
        <v>272</v>
      </c>
      <c r="H12" s="63">
        <v>4606391</v>
      </c>
      <c r="I12" s="63">
        <v>2520001</v>
      </c>
      <c r="J12" s="51">
        <v>967746</v>
      </c>
      <c r="K12" s="212">
        <f t="shared" si="0"/>
        <v>0.38402603808490554</v>
      </c>
    </row>
    <row r="13" spans="1:11" ht="12.75">
      <c r="A13" s="52" t="s">
        <v>275</v>
      </c>
      <c r="B13" s="58"/>
      <c r="C13" s="257"/>
      <c r="D13" s="63"/>
      <c r="E13" s="258"/>
      <c r="F13" s="209"/>
      <c r="G13" s="182" t="s">
        <v>275</v>
      </c>
      <c r="H13" s="64"/>
      <c r="I13" s="63"/>
      <c r="J13" s="51"/>
      <c r="K13" s="212"/>
    </row>
    <row r="14" spans="1:11" ht="12.75">
      <c r="A14" s="52" t="s">
        <v>287</v>
      </c>
      <c r="B14" s="71"/>
      <c r="C14" s="257"/>
      <c r="D14" s="63"/>
      <c r="E14" s="57"/>
      <c r="F14" s="209"/>
      <c r="G14" s="50" t="s">
        <v>523</v>
      </c>
      <c r="H14" s="63">
        <v>502915</v>
      </c>
      <c r="I14" s="63">
        <v>502915</v>
      </c>
      <c r="J14" s="51">
        <v>502915</v>
      </c>
      <c r="K14" s="212">
        <f t="shared" si="0"/>
        <v>1</v>
      </c>
    </row>
    <row r="15" spans="1:11" ht="12.75">
      <c r="A15" s="50" t="s">
        <v>522</v>
      </c>
      <c r="B15" s="57"/>
      <c r="C15" s="257"/>
      <c r="D15" s="63"/>
      <c r="E15" s="57">
        <v>526943</v>
      </c>
      <c r="F15" s="209"/>
      <c r="G15" s="50" t="s">
        <v>718</v>
      </c>
      <c r="H15" s="63"/>
      <c r="I15" s="63"/>
      <c r="J15" s="51"/>
      <c r="K15" s="212"/>
    </row>
    <row r="16" spans="1:11" ht="12.75">
      <c r="A16" s="50"/>
      <c r="B16" s="57"/>
      <c r="C16" s="257"/>
      <c r="D16" s="63"/>
      <c r="E16" s="57"/>
      <c r="F16" s="171"/>
      <c r="G16" s="50"/>
      <c r="H16" s="63"/>
      <c r="I16" s="63"/>
      <c r="J16" s="51"/>
      <c r="K16" s="183"/>
    </row>
    <row r="17" spans="1:11" ht="15" customHeight="1">
      <c r="A17" s="53" t="s">
        <v>260</v>
      </c>
      <c r="B17" s="59">
        <f>SUM(B8:B14)</f>
        <v>30392336</v>
      </c>
      <c r="C17" s="59">
        <f>SUM(C8:C15)</f>
        <v>35701615</v>
      </c>
      <c r="D17" s="56"/>
      <c r="E17" s="59">
        <f>SUM(E8:E15)</f>
        <v>36148322</v>
      </c>
      <c r="F17" s="210">
        <f>E17/C17</f>
        <v>1.0125122350907656</v>
      </c>
      <c r="G17" s="53" t="s">
        <v>261</v>
      </c>
      <c r="H17" s="65">
        <f>SUM(H8:H16)</f>
        <v>24459083</v>
      </c>
      <c r="I17" s="177">
        <f>SUM(I8:I16)</f>
        <v>25502772</v>
      </c>
      <c r="J17" s="65">
        <f>SUM(J8:J16)</f>
        <v>20888291</v>
      </c>
      <c r="K17" s="213">
        <f>J17/I17</f>
        <v>0.8190596300668805</v>
      </c>
    </row>
    <row r="18" spans="1:11" ht="13.5" customHeight="1">
      <c r="A18" s="54"/>
      <c r="B18" s="60"/>
      <c r="C18" s="51"/>
      <c r="D18" s="56"/>
      <c r="E18" s="172"/>
      <c r="F18" s="171"/>
      <c r="G18" s="50"/>
      <c r="H18" s="63"/>
      <c r="I18" s="178"/>
      <c r="J18" s="51"/>
      <c r="K18" s="183"/>
    </row>
    <row r="19" spans="1:11" ht="21" customHeight="1">
      <c r="A19" s="49" t="s">
        <v>262</v>
      </c>
      <c r="B19" s="61"/>
      <c r="C19" s="51"/>
      <c r="D19" s="56"/>
      <c r="E19" s="172"/>
      <c r="F19" s="171"/>
      <c r="G19" s="49" t="s">
        <v>263</v>
      </c>
      <c r="H19" s="66"/>
      <c r="I19" s="178"/>
      <c r="J19" s="51"/>
      <c r="K19" s="183"/>
    </row>
    <row r="20" spans="1:11" ht="21" customHeight="1">
      <c r="A20" s="49"/>
      <c r="B20" s="61"/>
      <c r="C20" s="51"/>
      <c r="D20" s="56"/>
      <c r="E20" s="172"/>
      <c r="F20" s="171"/>
      <c r="G20" s="49"/>
      <c r="H20" s="102"/>
      <c r="I20" s="178"/>
      <c r="J20" s="51"/>
      <c r="K20" s="183"/>
    </row>
    <row r="21" spans="1:11" ht="11.25" customHeight="1">
      <c r="A21" s="52" t="s">
        <v>276</v>
      </c>
      <c r="B21" s="71"/>
      <c r="C21" s="257"/>
      <c r="D21" s="63"/>
      <c r="E21" s="57">
        <v>867579</v>
      </c>
      <c r="F21" s="209"/>
      <c r="G21" s="50" t="s">
        <v>265</v>
      </c>
      <c r="H21" s="63">
        <v>5043620</v>
      </c>
      <c r="I21" s="63">
        <v>6718936</v>
      </c>
      <c r="J21" s="51">
        <v>6695027</v>
      </c>
      <c r="K21" s="212">
        <f>J21/I21</f>
        <v>0.9964415496739365</v>
      </c>
    </row>
    <row r="22" spans="1:11" ht="12.75">
      <c r="A22" s="50" t="s">
        <v>278</v>
      </c>
      <c r="B22" s="71"/>
      <c r="C22" s="257"/>
      <c r="D22" s="63"/>
      <c r="E22" s="57">
        <v>1194</v>
      </c>
      <c r="F22" s="209"/>
      <c r="G22" s="50" t="s">
        <v>273</v>
      </c>
      <c r="H22" s="63">
        <v>1362380</v>
      </c>
      <c r="I22" s="63">
        <v>1488200</v>
      </c>
      <c r="J22" s="51">
        <v>1438482</v>
      </c>
      <c r="K22" s="212">
        <f>J22/I22</f>
        <v>0.9665918559333423</v>
      </c>
    </row>
    <row r="23" spans="1:11" ht="12.75">
      <c r="A23" s="50" t="s">
        <v>280</v>
      </c>
      <c r="B23" s="71">
        <v>117578</v>
      </c>
      <c r="C23" s="257">
        <v>117578</v>
      </c>
      <c r="D23" s="63"/>
      <c r="E23" s="57">
        <v>0</v>
      </c>
      <c r="F23" s="209"/>
      <c r="G23" s="50" t="s">
        <v>264</v>
      </c>
      <c r="H23" s="63">
        <v>3631061</v>
      </c>
      <c r="I23" s="63">
        <v>2488066</v>
      </c>
      <c r="J23" s="51">
        <v>1976154</v>
      </c>
      <c r="K23" s="212">
        <f>J23/I23</f>
        <v>0.7942530463420182</v>
      </c>
    </row>
    <row r="24" spans="1:11" ht="12.75">
      <c r="A24" s="50" t="s">
        <v>281</v>
      </c>
      <c r="B24" s="71">
        <v>4966610</v>
      </c>
      <c r="C24" s="257">
        <v>1366161</v>
      </c>
      <c r="D24" s="63"/>
      <c r="E24" s="57">
        <v>1366161</v>
      </c>
      <c r="F24" s="209">
        <f>E24/C24</f>
        <v>1</v>
      </c>
      <c r="G24" s="50" t="s">
        <v>274</v>
      </c>
      <c r="H24" s="63">
        <v>980380</v>
      </c>
      <c r="I24" s="63">
        <v>987380</v>
      </c>
      <c r="J24" s="51">
        <v>533560</v>
      </c>
      <c r="K24" s="212">
        <f>J24/I24</f>
        <v>0.5403795904312423</v>
      </c>
    </row>
    <row r="25" spans="1:11" ht="12.75">
      <c r="A25" s="50"/>
      <c r="B25" s="71"/>
      <c r="C25" s="257"/>
      <c r="D25" s="63"/>
      <c r="E25" s="57"/>
      <c r="F25" s="171"/>
      <c r="G25" s="50" t="s">
        <v>41</v>
      </c>
      <c r="H25" s="63"/>
      <c r="I25" s="63"/>
      <c r="J25" s="51"/>
      <c r="K25" s="183"/>
    </row>
    <row r="26" spans="1:11" ht="12.75">
      <c r="A26" s="50"/>
      <c r="B26" s="57"/>
      <c r="C26" s="51"/>
      <c r="D26" s="56"/>
      <c r="E26" s="172"/>
      <c r="F26" s="171"/>
      <c r="G26" s="50"/>
      <c r="H26" s="63"/>
      <c r="I26" s="63"/>
      <c r="J26" s="51"/>
      <c r="K26" s="183"/>
    </row>
    <row r="27" spans="1:11" ht="14.25" customHeight="1">
      <c r="A27" s="53" t="s">
        <v>266</v>
      </c>
      <c r="B27" s="59">
        <f>SUM(B21:B26)</f>
        <v>5084188</v>
      </c>
      <c r="C27" s="59">
        <f>SUM(C21:C26)</f>
        <v>1483739</v>
      </c>
      <c r="D27" s="56"/>
      <c r="E27" s="59">
        <f>SUM(E21:E26)</f>
        <v>2234934</v>
      </c>
      <c r="F27" s="210">
        <f>E27/C27</f>
        <v>1.5062851350540762</v>
      </c>
      <c r="G27" s="53" t="s">
        <v>267</v>
      </c>
      <c r="H27" s="65">
        <f>SUM(H21:H26)</f>
        <v>11017441</v>
      </c>
      <c r="I27" s="177">
        <f>SUM(I21:I26)</f>
        <v>11682582</v>
      </c>
      <c r="J27" s="65">
        <f>SUM(J18:J26)</f>
        <v>10643223</v>
      </c>
      <c r="K27" s="213">
        <f>J27/I27</f>
        <v>0.9110334513380689</v>
      </c>
    </row>
    <row r="28" spans="1:11" ht="19.5" customHeight="1">
      <c r="A28" s="50"/>
      <c r="B28" s="57"/>
      <c r="C28" s="51"/>
      <c r="D28" s="56"/>
      <c r="E28" s="172"/>
      <c r="F28" s="171"/>
      <c r="G28" s="50"/>
      <c r="H28" s="56"/>
      <c r="I28" s="63" t="s">
        <v>527</v>
      </c>
      <c r="J28" s="51"/>
      <c r="K28" s="212"/>
    </row>
    <row r="29" spans="1:11" ht="13.5" thickBot="1">
      <c r="A29" s="55" t="s">
        <v>268</v>
      </c>
      <c r="B29" s="62">
        <f>SUM(B17+B27)</f>
        <v>35476524</v>
      </c>
      <c r="C29" s="62">
        <f>SUM(C17+C27)</f>
        <v>37185354</v>
      </c>
      <c r="D29" s="164"/>
      <c r="E29" s="62">
        <f>SUM(E17+E27)</f>
        <v>38383256</v>
      </c>
      <c r="F29" s="211">
        <f>E29/C29</f>
        <v>1.0322143497679221</v>
      </c>
      <c r="G29" s="55" t="s">
        <v>269</v>
      </c>
      <c r="H29" s="70">
        <f>SUM(H17+H27)</f>
        <v>35476524</v>
      </c>
      <c r="I29" s="70">
        <f>SUM(I17+I27)</f>
        <v>37185354</v>
      </c>
      <c r="J29" s="70">
        <f>SUM(J17+J27)</f>
        <v>31531514</v>
      </c>
      <c r="K29" s="214">
        <f>J29/I29</f>
        <v>0.8479551922512288</v>
      </c>
    </row>
    <row r="30" spans="1:8" ht="12.75">
      <c r="A30" s="38"/>
      <c r="B30" s="38"/>
      <c r="C30" s="38"/>
      <c r="D30" s="38"/>
      <c r="E30" s="38"/>
      <c r="F30" s="38"/>
      <c r="G30" s="38"/>
      <c r="H30" s="38"/>
    </row>
  </sheetData>
  <sheetProtection/>
  <mergeCells count="6">
    <mergeCell ref="A2:I2"/>
    <mergeCell ref="A3:I3"/>
    <mergeCell ref="B5:F5"/>
    <mergeCell ref="A4:F4"/>
    <mergeCell ref="G4:K4"/>
    <mergeCell ref="H5:K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66" r:id="rId1"/>
  <headerFooter>
    <oddHeader>&amp;L&amp;"Times New Roman,Félkövér"&amp;14Fertőboz Község Önkormányzata&amp;C&amp;"Times New Roman,Félkövér"&amp;12 2017. évi Költségvetés végrehajtása&amp;R&amp;"-,Félkövér"6.melléklet&amp;"-,Normál"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view="pageLayout" workbookViewId="0" topLeftCell="A1">
      <selection activeCell="H11" sqref="H11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18.421875" style="0" customWidth="1"/>
  </cols>
  <sheetData>
    <row r="1" spans="1:3" ht="23.25" customHeight="1">
      <c r="A1" s="268" t="s">
        <v>24</v>
      </c>
      <c r="B1" s="301"/>
      <c r="C1" s="301"/>
    </row>
    <row r="2" ht="15">
      <c r="A2" s="1"/>
    </row>
    <row r="3" ht="15">
      <c r="A3" s="1"/>
    </row>
    <row r="4" spans="1:3" ht="51" customHeight="1">
      <c r="A4" s="13" t="s">
        <v>23</v>
      </c>
      <c r="B4" s="14" t="s">
        <v>27</v>
      </c>
      <c r="C4" s="17" t="s">
        <v>43</v>
      </c>
    </row>
    <row r="5" spans="1:3" ht="15" customHeight="1">
      <c r="A5" s="14" t="s">
        <v>240</v>
      </c>
      <c r="B5" s="103"/>
      <c r="C5" s="5"/>
    </row>
    <row r="6" spans="1:3" ht="15" customHeight="1">
      <c r="A6" s="14" t="s">
        <v>241</v>
      </c>
      <c r="B6" s="103"/>
      <c r="C6" s="5"/>
    </row>
    <row r="7" spans="1:3" ht="15" customHeight="1">
      <c r="A7" s="14" t="s">
        <v>242</v>
      </c>
      <c r="B7" s="103"/>
      <c r="C7" s="5"/>
    </row>
    <row r="8" spans="1:3" ht="15" customHeight="1">
      <c r="A8" s="14" t="s">
        <v>243</v>
      </c>
      <c r="B8" s="103"/>
      <c r="C8" s="5"/>
    </row>
    <row r="9" spans="1:3" ht="15" customHeight="1">
      <c r="A9" s="13" t="s">
        <v>18</v>
      </c>
      <c r="B9" s="103"/>
      <c r="C9" s="45"/>
    </row>
    <row r="10" spans="1:3" ht="15" customHeight="1">
      <c r="A10" s="14" t="s">
        <v>244</v>
      </c>
      <c r="B10" s="103"/>
      <c r="C10" s="45"/>
    </row>
    <row r="11" spans="1:3" ht="15" customHeight="1">
      <c r="A11" s="14" t="s">
        <v>245</v>
      </c>
      <c r="B11" s="103"/>
      <c r="C11" s="45"/>
    </row>
    <row r="12" spans="1:3" ht="15" customHeight="1">
      <c r="A12" s="14" t="s">
        <v>246</v>
      </c>
      <c r="B12" s="103"/>
      <c r="C12" s="107"/>
    </row>
    <row r="13" spans="1:3" ht="15" customHeight="1">
      <c r="A13" s="14" t="s">
        <v>247</v>
      </c>
      <c r="B13" s="104"/>
      <c r="C13" s="107"/>
    </row>
    <row r="14" spans="1:3" ht="15" customHeight="1">
      <c r="A14" s="14" t="s">
        <v>248</v>
      </c>
      <c r="B14" s="104"/>
      <c r="C14" s="107"/>
    </row>
    <row r="15" spans="1:3" ht="15" customHeight="1">
      <c r="A15" s="14" t="s">
        <v>249</v>
      </c>
      <c r="B15" s="104"/>
      <c r="C15" s="107"/>
    </row>
    <row r="16" spans="1:3" ht="15" customHeight="1">
      <c r="A16" s="14" t="s">
        <v>250</v>
      </c>
      <c r="B16" s="104"/>
      <c r="C16" s="107"/>
    </row>
    <row r="17" spans="1:3" ht="15" customHeight="1">
      <c r="A17" s="13" t="s">
        <v>19</v>
      </c>
      <c r="B17" s="106"/>
      <c r="C17" s="107"/>
    </row>
    <row r="18" spans="1:3" ht="32.25" customHeight="1">
      <c r="A18" s="14" t="s">
        <v>8</v>
      </c>
      <c r="B18" s="104">
        <v>1.75</v>
      </c>
      <c r="C18" s="108">
        <f>SUM(B18)</f>
        <v>1.75</v>
      </c>
    </row>
    <row r="19" spans="1:3" ht="15" customHeight="1">
      <c r="A19" s="14" t="s">
        <v>9</v>
      </c>
      <c r="B19" s="104"/>
      <c r="C19" s="107"/>
    </row>
    <row r="20" spans="1:3" ht="15" customHeight="1">
      <c r="A20" s="14" t="s">
        <v>10</v>
      </c>
      <c r="B20" s="104"/>
      <c r="C20" s="107"/>
    </row>
    <row r="21" spans="1:3" ht="15" customHeight="1">
      <c r="A21" s="13" t="s">
        <v>20</v>
      </c>
      <c r="B21" s="106">
        <f>SUM(B18:B20)</f>
        <v>1.75</v>
      </c>
      <c r="C21" s="107">
        <f>SUM(B21)</f>
        <v>1.75</v>
      </c>
    </row>
    <row r="22" spans="1:3" ht="15" customHeight="1">
      <c r="A22" s="14" t="s">
        <v>11</v>
      </c>
      <c r="B22" s="104">
        <v>1</v>
      </c>
      <c r="C22" s="107">
        <v>1</v>
      </c>
    </row>
    <row r="23" spans="1:3" ht="15" customHeight="1">
      <c r="A23" s="14" t="s">
        <v>12</v>
      </c>
      <c r="B23" s="103"/>
      <c r="C23" s="107"/>
    </row>
    <row r="24" spans="1:3" ht="15" customHeight="1">
      <c r="A24" s="14" t="s">
        <v>282</v>
      </c>
      <c r="B24" s="103"/>
      <c r="C24" s="107"/>
    </row>
    <row r="25" spans="1:3" ht="15" customHeight="1">
      <c r="A25" s="13" t="s">
        <v>21</v>
      </c>
      <c r="B25" s="103">
        <v>1</v>
      </c>
      <c r="C25" s="45">
        <v>1</v>
      </c>
    </row>
    <row r="26" spans="1:3" ht="37.5" customHeight="1">
      <c r="A26" s="13" t="s">
        <v>22</v>
      </c>
      <c r="B26" s="134">
        <f>SUM(B21:B22)</f>
        <v>2.75</v>
      </c>
      <c r="C26" s="134">
        <f>SUM(C21:C22)</f>
        <v>2.75</v>
      </c>
    </row>
    <row r="27" spans="1:3" ht="27" customHeight="1">
      <c r="A27" s="14" t="s">
        <v>13</v>
      </c>
      <c r="B27" s="103"/>
      <c r="C27" s="5"/>
    </row>
    <row r="28" spans="1:3" ht="28.5" customHeight="1">
      <c r="A28" s="14" t="s">
        <v>14</v>
      </c>
      <c r="B28" s="103"/>
      <c r="C28" s="5"/>
    </row>
    <row r="29" spans="1:3" ht="27.75" customHeight="1">
      <c r="A29" s="14" t="s">
        <v>15</v>
      </c>
      <c r="B29" s="103"/>
      <c r="C29" s="5"/>
    </row>
    <row r="30" spans="1:3" ht="15" customHeight="1">
      <c r="A30" s="14" t="s">
        <v>16</v>
      </c>
      <c r="B30" s="103"/>
      <c r="C30" s="5"/>
    </row>
    <row r="31" spans="1:3" ht="28.5" customHeight="1">
      <c r="A31" s="13" t="s">
        <v>17</v>
      </c>
      <c r="B31" s="103"/>
      <c r="C31" s="5"/>
    </row>
    <row r="32" spans="1:2" ht="15">
      <c r="A32" s="298"/>
      <c r="B32" s="299"/>
    </row>
    <row r="33" spans="1:2" ht="15">
      <c r="A33" s="300"/>
      <c r="B33" s="299"/>
    </row>
  </sheetData>
  <sheetProtection/>
  <mergeCells count="3">
    <mergeCell ref="A32:B32"/>
    <mergeCell ref="A33:B3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9" r:id="rId1"/>
  <headerFooter>
    <oddHeader>&amp;L&amp;"Times New Roman,Félkövér"&amp;14Fertőboz Község Önkormányzata&amp;C&amp;"Times New Roman,Félkövér"&amp;14 2017. évi Költségvetés végrehajtása&amp;R&amp;"-,Félkövér"7.melléklet&amp;"-,Normál"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5"/>
  <sheetViews>
    <sheetView view="pageLayout" workbookViewId="0" topLeftCell="A16">
      <selection activeCell="A2" sqref="A2:C2"/>
    </sheetView>
  </sheetViews>
  <sheetFormatPr defaultColWidth="9.140625" defaultRowHeight="15"/>
  <cols>
    <col min="1" max="1" width="87.7109375" style="0" customWidth="1"/>
    <col min="2" max="3" width="15.7109375" style="0" customWidth="1"/>
  </cols>
  <sheetData>
    <row r="1" spans="1:3" ht="15">
      <c r="A1" s="302" t="s">
        <v>740</v>
      </c>
      <c r="B1" s="303"/>
      <c r="C1" s="304"/>
    </row>
    <row r="2" spans="1:3" ht="15">
      <c r="A2" s="268" t="s">
        <v>772</v>
      </c>
      <c r="B2" s="303"/>
      <c r="C2" s="304"/>
    </row>
    <row r="5" spans="1:3" ht="15.75">
      <c r="A5" s="197" t="s">
        <v>34</v>
      </c>
      <c r="B5" s="197" t="s">
        <v>253</v>
      </c>
      <c r="C5" s="198" t="s">
        <v>252</v>
      </c>
    </row>
    <row r="6" spans="1:3" ht="18" customHeight="1">
      <c r="A6" s="190" t="s">
        <v>694</v>
      </c>
      <c r="B6" s="191">
        <v>36490152</v>
      </c>
      <c r="C6" s="8"/>
    </row>
    <row r="7" spans="1:3" ht="18" customHeight="1">
      <c r="A7" s="190" t="s">
        <v>695</v>
      </c>
      <c r="B7" s="191">
        <v>31028599</v>
      </c>
      <c r="C7" s="8"/>
    </row>
    <row r="8" spans="1:3" ht="18" customHeight="1">
      <c r="A8" s="189" t="s">
        <v>696</v>
      </c>
      <c r="B8" s="192">
        <f>B6-B7</f>
        <v>5461553</v>
      </c>
      <c r="C8" s="8"/>
    </row>
    <row r="9" spans="1:3" ht="18" customHeight="1">
      <c r="A9" s="190" t="s">
        <v>697</v>
      </c>
      <c r="B9" s="191">
        <v>1893104</v>
      </c>
      <c r="C9" s="8"/>
    </row>
    <row r="10" spans="1:3" ht="18" customHeight="1">
      <c r="A10" s="190" t="s">
        <v>698</v>
      </c>
      <c r="B10" s="191">
        <v>502915</v>
      </c>
      <c r="C10" s="8"/>
    </row>
    <row r="11" spans="1:3" ht="18" customHeight="1">
      <c r="A11" s="189" t="s">
        <v>699</v>
      </c>
      <c r="B11" s="192">
        <f>B9-B10</f>
        <v>1390189</v>
      </c>
      <c r="C11" s="8"/>
    </row>
    <row r="12" spans="1:3" ht="18" customHeight="1">
      <c r="A12" s="193" t="s">
        <v>700</v>
      </c>
      <c r="B12" s="194">
        <f>B8+B11</f>
        <v>6851742</v>
      </c>
      <c r="C12" s="199"/>
    </row>
    <row r="13" spans="1:3" ht="18" customHeight="1">
      <c r="A13" s="190" t="s">
        <v>701</v>
      </c>
      <c r="B13" s="191"/>
      <c r="C13" s="8"/>
    </row>
    <row r="14" spans="1:3" ht="18" customHeight="1">
      <c r="A14" s="190" t="s">
        <v>702</v>
      </c>
      <c r="B14" s="191"/>
      <c r="C14" s="8"/>
    </row>
    <row r="15" spans="1:3" ht="18" customHeight="1">
      <c r="A15" s="189" t="s">
        <v>703</v>
      </c>
      <c r="B15" s="192"/>
      <c r="C15" s="8"/>
    </row>
    <row r="16" spans="1:3" ht="18" customHeight="1">
      <c r="A16" s="190" t="s">
        <v>704</v>
      </c>
      <c r="B16" s="191"/>
      <c r="C16" s="8"/>
    </row>
    <row r="17" spans="1:3" ht="18" customHeight="1">
      <c r="A17" s="190" t="s">
        <v>705</v>
      </c>
      <c r="B17" s="191"/>
      <c r="C17" s="8"/>
    </row>
    <row r="18" spans="1:3" ht="18" customHeight="1">
      <c r="A18" s="189" t="s">
        <v>706</v>
      </c>
      <c r="B18" s="192"/>
      <c r="C18" s="8"/>
    </row>
    <row r="19" spans="1:3" ht="18" customHeight="1">
      <c r="A19" s="200" t="s">
        <v>707</v>
      </c>
      <c r="B19" s="201"/>
      <c r="C19" s="202"/>
    </row>
    <row r="20" spans="1:3" ht="18" customHeight="1">
      <c r="A20" s="189" t="s">
        <v>708</v>
      </c>
      <c r="B20" s="192">
        <f>B12+B19</f>
        <v>6851742</v>
      </c>
      <c r="C20" s="8"/>
    </row>
    <row r="21" spans="1:3" ht="18" customHeight="1">
      <c r="A21" s="193" t="s">
        <v>709</v>
      </c>
      <c r="B21" s="194">
        <v>158</v>
      </c>
      <c r="C21" s="199"/>
    </row>
    <row r="22" spans="1:3" ht="18" customHeight="1">
      <c r="A22" s="193" t="s">
        <v>710</v>
      </c>
      <c r="B22" s="194">
        <f>B12-B21</f>
        <v>6851584</v>
      </c>
      <c r="C22" s="199"/>
    </row>
    <row r="23" spans="1:3" ht="18" customHeight="1">
      <c r="A23" s="200" t="s">
        <v>711</v>
      </c>
      <c r="B23" s="201" t="s">
        <v>717</v>
      </c>
      <c r="C23" s="202"/>
    </row>
    <row r="24" spans="1:3" ht="18" customHeight="1">
      <c r="A24" s="200" t="s">
        <v>712</v>
      </c>
      <c r="B24" s="201"/>
      <c r="C24" s="202"/>
    </row>
    <row r="25" spans="1:3" ht="18" customHeight="1">
      <c r="A25" s="203" t="s">
        <v>713</v>
      </c>
      <c r="B25" s="199"/>
      <c r="C25" s="199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&amp;L&amp;"-,Félkövér"Fertőboz Község Önkormányzata &amp;C&amp;"-,Félkövér"2016.évi zárszámadás &amp;R&amp;"-,Félkövér"9. melléklet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7"/>
  <sheetViews>
    <sheetView view="pageLayout" workbookViewId="0" topLeftCell="A4">
      <selection activeCell="A2" sqref="A2:D2"/>
    </sheetView>
  </sheetViews>
  <sheetFormatPr defaultColWidth="9.140625" defaultRowHeight="15"/>
  <cols>
    <col min="1" max="1" width="89.140625" style="0" customWidth="1"/>
    <col min="2" max="2" width="15.57421875" style="0" customWidth="1"/>
    <col min="4" max="4" width="15.421875" style="0" customWidth="1"/>
  </cols>
  <sheetData>
    <row r="1" spans="1:4" ht="15">
      <c r="A1" s="302" t="s">
        <v>740</v>
      </c>
      <c r="B1" s="303"/>
      <c r="C1" s="303"/>
      <c r="D1" s="303"/>
    </row>
    <row r="2" spans="1:4" ht="15">
      <c r="A2" s="268" t="s">
        <v>773</v>
      </c>
      <c r="B2" s="303"/>
      <c r="C2" s="303"/>
      <c r="D2" s="303"/>
    </row>
    <row r="3" spans="1:4" ht="18">
      <c r="A3" s="16"/>
      <c r="B3" s="196"/>
      <c r="C3" s="196"/>
      <c r="D3" s="196"/>
    </row>
    <row r="4" spans="1:4" ht="15">
      <c r="A4" s="4" t="s">
        <v>653</v>
      </c>
      <c r="B4" s="4"/>
      <c r="C4" s="4"/>
      <c r="D4" s="4"/>
    </row>
    <row r="5" spans="1:4" ht="56.25" customHeight="1">
      <c r="A5" s="97" t="s">
        <v>34</v>
      </c>
      <c r="B5" s="188" t="s">
        <v>741</v>
      </c>
      <c r="C5" s="188" t="s">
        <v>530</v>
      </c>
      <c r="D5" s="188" t="s">
        <v>742</v>
      </c>
    </row>
    <row r="6" spans="1:4" ht="18" customHeight="1">
      <c r="A6" s="190" t="s">
        <v>654</v>
      </c>
      <c r="B6" s="191">
        <v>13263241</v>
      </c>
      <c r="C6" s="191"/>
      <c r="D6" s="191">
        <v>12614637</v>
      </c>
    </row>
    <row r="7" spans="1:4" ht="18" customHeight="1">
      <c r="A7" s="190" t="s">
        <v>655</v>
      </c>
      <c r="B7" s="191">
        <v>1632433</v>
      </c>
      <c r="C7" s="191"/>
      <c r="D7" s="191">
        <v>1198746</v>
      </c>
    </row>
    <row r="8" spans="1:4" ht="18" customHeight="1">
      <c r="A8" s="190" t="s">
        <v>656</v>
      </c>
      <c r="B8" s="191">
        <v>4298193</v>
      </c>
      <c r="C8" s="191"/>
      <c r="D8" s="191">
        <v>4289456</v>
      </c>
    </row>
    <row r="9" spans="1:4" ht="24" customHeight="1">
      <c r="A9" s="189" t="s">
        <v>657</v>
      </c>
      <c r="B9" s="192">
        <f>SUM(B6:B8)</f>
        <v>19193867</v>
      </c>
      <c r="C9" s="192"/>
      <c r="D9" s="192">
        <f>SUM(D6:D8)</f>
        <v>18102839</v>
      </c>
    </row>
    <row r="10" spans="1:4" ht="18" customHeight="1">
      <c r="A10" s="190" t="s">
        <v>658</v>
      </c>
      <c r="B10" s="191"/>
      <c r="C10" s="191"/>
      <c r="D10" s="191"/>
    </row>
    <row r="11" spans="1:4" ht="18" customHeight="1">
      <c r="A11" s="190" t="s">
        <v>659</v>
      </c>
      <c r="B11" s="191"/>
      <c r="C11" s="191"/>
      <c r="D11" s="191"/>
    </row>
    <row r="12" spans="1:4" ht="18" customHeight="1">
      <c r="A12" s="189" t="s">
        <v>660</v>
      </c>
      <c r="B12" s="192"/>
      <c r="C12" s="192"/>
      <c r="D12" s="192"/>
    </row>
    <row r="13" spans="1:4" ht="18" customHeight="1">
      <c r="A13" s="190" t="s">
        <v>661</v>
      </c>
      <c r="B13" s="191">
        <v>11074568</v>
      </c>
      <c r="C13" s="191"/>
      <c r="D13" s="191">
        <v>14735559</v>
      </c>
    </row>
    <row r="14" spans="1:4" ht="18" customHeight="1">
      <c r="A14" s="190" t="s">
        <v>662</v>
      </c>
      <c r="B14" s="191">
        <v>80239</v>
      </c>
      <c r="C14" s="191"/>
      <c r="D14" s="191">
        <v>798000</v>
      </c>
    </row>
    <row r="15" spans="1:4" ht="18" customHeight="1">
      <c r="A15" s="251" t="s">
        <v>735</v>
      </c>
      <c r="B15" s="191">
        <v>0</v>
      </c>
      <c r="C15" s="191"/>
      <c r="D15" s="191">
        <v>51</v>
      </c>
    </row>
    <row r="16" spans="1:4" ht="18" customHeight="1">
      <c r="A16" s="190" t="s">
        <v>734</v>
      </c>
      <c r="B16" s="191">
        <v>15612646</v>
      </c>
      <c r="C16" s="191"/>
      <c r="D16" s="191">
        <v>1002812</v>
      </c>
    </row>
    <row r="17" spans="1:4" ht="18" customHeight="1">
      <c r="A17" s="189" t="s">
        <v>663</v>
      </c>
      <c r="B17" s="192">
        <f>SUM(B13:B16)</f>
        <v>26767453</v>
      </c>
      <c r="C17" s="192">
        <f>SUM(C13:C16)</f>
        <v>0</v>
      </c>
      <c r="D17" s="192">
        <f>SUM(D13:D16)</f>
        <v>16536422</v>
      </c>
    </row>
    <row r="18" spans="1:4" ht="18" customHeight="1">
      <c r="A18" s="190" t="s">
        <v>664</v>
      </c>
      <c r="B18" s="191">
        <v>226882</v>
      </c>
      <c r="C18" s="191"/>
      <c r="D18" s="191">
        <v>523919</v>
      </c>
    </row>
    <row r="19" spans="1:4" ht="18" customHeight="1">
      <c r="A19" s="190" t="s">
        <v>665</v>
      </c>
      <c r="B19" s="191">
        <v>7598674</v>
      </c>
      <c r="C19" s="191"/>
      <c r="D19" s="191">
        <v>7376065</v>
      </c>
    </row>
    <row r="20" spans="1:4" ht="18" customHeight="1">
      <c r="A20" s="190" t="s">
        <v>666</v>
      </c>
      <c r="B20" s="191"/>
      <c r="C20" s="191"/>
      <c r="D20" s="191"/>
    </row>
    <row r="21" spans="1:4" ht="18" customHeight="1">
      <c r="A21" s="190" t="s">
        <v>667</v>
      </c>
      <c r="B21" s="191"/>
      <c r="C21" s="191"/>
      <c r="D21" s="191"/>
    </row>
    <row r="22" spans="1:4" ht="18" customHeight="1">
      <c r="A22" s="189" t="s">
        <v>668</v>
      </c>
      <c r="B22" s="192">
        <f>SUM(B18:B21)</f>
        <v>7825556</v>
      </c>
      <c r="C22" s="192"/>
      <c r="D22" s="192">
        <f>SUM(D18:D21)</f>
        <v>7899984</v>
      </c>
    </row>
    <row r="23" spans="1:4" ht="18" customHeight="1">
      <c r="A23" s="190" t="s">
        <v>669</v>
      </c>
      <c r="B23" s="191">
        <v>3106993</v>
      </c>
      <c r="C23" s="191"/>
      <c r="D23" s="191">
        <v>4064376</v>
      </c>
    </row>
    <row r="24" spans="1:4" ht="18" customHeight="1">
      <c r="A24" s="190" t="s">
        <v>670</v>
      </c>
      <c r="B24" s="191">
        <v>1692401</v>
      </c>
      <c r="C24" s="191"/>
      <c r="D24" s="191">
        <v>3256954</v>
      </c>
    </row>
    <row r="25" spans="1:4" ht="18" customHeight="1">
      <c r="A25" s="190" t="s">
        <v>671</v>
      </c>
      <c r="B25" s="191">
        <v>1388808</v>
      </c>
      <c r="C25" s="191"/>
      <c r="D25" s="191">
        <v>1666949</v>
      </c>
    </row>
    <row r="26" spans="1:4" ht="18" customHeight="1">
      <c r="A26" s="189" t="s">
        <v>672</v>
      </c>
      <c r="B26" s="192">
        <f>SUM(B23:B25)</f>
        <v>6188202</v>
      </c>
      <c r="C26" s="192">
        <f>SUM(C23:C25)</f>
        <v>0</v>
      </c>
      <c r="D26" s="192">
        <f>SUM(D23:D25)</f>
        <v>8988279</v>
      </c>
    </row>
    <row r="27" spans="1:4" ht="18" customHeight="1">
      <c r="A27" s="189" t="s">
        <v>673</v>
      </c>
      <c r="B27" s="192">
        <v>8463198</v>
      </c>
      <c r="C27" s="192"/>
      <c r="D27" s="192">
        <v>3029635</v>
      </c>
    </row>
    <row r="28" spans="1:4" ht="18" customHeight="1">
      <c r="A28" s="189" t="s">
        <v>674</v>
      </c>
      <c r="B28" s="192">
        <v>18840139</v>
      </c>
      <c r="C28" s="192"/>
      <c r="D28" s="192">
        <v>5994655</v>
      </c>
    </row>
    <row r="29" spans="1:4" ht="18" customHeight="1">
      <c r="A29" s="189" t="s">
        <v>675</v>
      </c>
      <c r="B29" s="192">
        <f>(B9+B12+B17-B22-B26-B27-B28)</f>
        <v>4644225</v>
      </c>
      <c r="C29" s="192"/>
      <c r="D29" s="192">
        <f>(D9+D12+D17-D22-D26-D27-D28)</f>
        <v>8726708</v>
      </c>
    </row>
    <row r="30" spans="1:4" ht="18" customHeight="1">
      <c r="A30" s="190" t="s">
        <v>676</v>
      </c>
      <c r="B30" s="191"/>
      <c r="C30" s="191"/>
      <c r="D30" s="191"/>
    </row>
    <row r="31" spans="1:4" ht="18" customHeight="1">
      <c r="A31" s="190" t="s">
        <v>677</v>
      </c>
      <c r="B31" s="191">
        <v>391</v>
      </c>
      <c r="C31" s="191"/>
      <c r="D31" s="191">
        <v>167</v>
      </c>
    </row>
    <row r="32" spans="1:4" ht="18" customHeight="1">
      <c r="A32" s="190" t="s">
        <v>678</v>
      </c>
      <c r="B32" s="191"/>
      <c r="C32" s="191"/>
      <c r="D32" s="191"/>
    </row>
    <row r="33" spans="1:4" ht="18" customHeight="1">
      <c r="A33" s="190" t="s">
        <v>679</v>
      </c>
      <c r="B33" s="191"/>
      <c r="C33" s="191"/>
      <c r="D33" s="191">
        <v>83883</v>
      </c>
    </row>
    <row r="34" spans="1:4" ht="26.25" customHeight="1">
      <c r="A34" s="189" t="s">
        <v>680</v>
      </c>
      <c r="B34" s="192">
        <v>391</v>
      </c>
      <c r="C34" s="192"/>
      <c r="D34" s="192">
        <v>84050</v>
      </c>
    </row>
    <row r="35" spans="1:4" ht="18" customHeight="1">
      <c r="A35" s="190" t="s">
        <v>681</v>
      </c>
      <c r="B35" s="191"/>
      <c r="C35" s="191"/>
      <c r="D35" s="191">
        <v>0</v>
      </c>
    </row>
    <row r="36" spans="1:4" ht="18" customHeight="1">
      <c r="A36" s="190" t="s">
        <v>682</v>
      </c>
      <c r="B36" s="191">
        <v>99</v>
      </c>
      <c r="C36" s="191"/>
      <c r="D36" s="191"/>
    </row>
    <row r="37" spans="1:4" ht="18" customHeight="1">
      <c r="A37" s="190" t="s">
        <v>683</v>
      </c>
      <c r="B37" s="191"/>
      <c r="C37" s="191"/>
      <c r="D37" s="191"/>
    </row>
    <row r="38" spans="1:4" ht="18" customHeight="1">
      <c r="A38" s="190" t="s">
        <v>684</v>
      </c>
      <c r="B38" s="191"/>
      <c r="C38" s="191"/>
      <c r="D38" s="191"/>
    </row>
    <row r="39" spans="1:4" ht="18" customHeight="1">
      <c r="A39" s="189" t="s">
        <v>685</v>
      </c>
      <c r="B39" s="192">
        <f>SUM(B35:B38)</f>
        <v>99</v>
      </c>
      <c r="C39" s="192"/>
      <c r="D39" s="192">
        <f>SUM(D35:D38)</f>
        <v>0</v>
      </c>
    </row>
    <row r="40" spans="1:4" ht="18" customHeight="1">
      <c r="A40" s="189" t="s">
        <v>686</v>
      </c>
      <c r="B40" s="192">
        <f>B34-B39</f>
        <v>292</v>
      </c>
      <c r="C40" s="192"/>
      <c r="D40" s="192">
        <f>D34-D39</f>
        <v>84050</v>
      </c>
    </row>
    <row r="41" spans="1:4" ht="18" customHeight="1">
      <c r="A41" s="189" t="s">
        <v>687</v>
      </c>
      <c r="B41" s="192">
        <f>B29+B40</f>
        <v>4644517</v>
      </c>
      <c r="C41" s="192"/>
      <c r="D41" s="192">
        <f>D29+D40</f>
        <v>8810758</v>
      </c>
    </row>
    <row r="42" spans="1:4" ht="18" customHeight="1">
      <c r="A42" s="190" t="s">
        <v>688</v>
      </c>
      <c r="B42" s="191"/>
      <c r="C42" s="191"/>
      <c r="D42" s="191"/>
    </row>
    <row r="43" spans="1:4" ht="18" customHeight="1">
      <c r="A43" s="190" t="s">
        <v>689</v>
      </c>
      <c r="B43" s="191"/>
      <c r="C43" s="191"/>
      <c r="D43" s="191"/>
    </row>
    <row r="44" spans="1:4" ht="18" customHeight="1">
      <c r="A44" s="189" t="s">
        <v>690</v>
      </c>
      <c r="B44" s="192">
        <f>SUM(B42:B43)</f>
        <v>0</v>
      </c>
      <c r="C44" s="192"/>
      <c r="D44" s="192">
        <f>SUM(D42:D43)</f>
        <v>0</v>
      </c>
    </row>
    <row r="45" spans="1:4" ht="18" customHeight="1">
      <c r="A45" s="189" t="s">
        <v>691</v>
      </c>
      <c r="B45" s="192"/>
      <c r="C45" s="192"/>
      <c r="D45" s="192"/>
    </row>
    <row r="46" spans="1:4" ht="18" customHeight="1">
      <c r="A46" s="189" t="s">
        <v>692</v>
      </c>
      <c r="B46" s="192">
        <f>SUM(B44-B45)</f>
        <v>0</v>
      </c>
      <c r="C46" s="192"/>
      <c r="D46" s="192">
        <f>SUM(D44-D45)</f>
        <v>0</v>
      </c>
    </row>
    <row r="47" spans="1:4" ht="18" customHeight="1">
      <c r="A47" s="189" t="s">
        <v>693</v>
      </c>
      <c r="B47" s="192">
        <f>B41+B46</f>
        <v>4644517</v>
      </c>
      <c r="C47" s="192"/>
      <c r="D47" s="192">
        <f>D41+D46</f>
        <v>8810758</v>
      </c>
    </row>
    <row r="48" ht="18" customHeight="1"/>
    <row r="49" ht="18" customHeight="1"/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  <headerFooter>
    <oddHeader>&amp;L&amp;"-,Félkövér"Fertőboz Község Önkormányzata &amp;C&amp;"-,Félkövér"2017.évi zárszámadás &amp;R&amp;"-,Félkövér"10.melléklet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2018-05-11T05:56:20Z</cp:lastPrinted>
  <dcterms:created xsi:type="dcterms:W3CDTF">2014-01-03T21:48:14Z</dcterms:created>
  <dcterms:modified xsi:type="dcterms:W3CDTF">2018-06-04T10:19:52Z</dcterms:modified>
  <cp:category/>
  <cp:version/>
  <cp:contentType/>
  <cp:contentStatus/>
</cp:coreProperties>
</file>