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225" activeTab="5"/>
  </bookViews>
  <sheets>
    <sheet name="kiemelt ei" sheetId="1" r:id="rId1"/>
    <sheet name="Kiadások" sheetId="2" r:id="rId2"/>
    <sheet name="bevételek" sheetId="3" r:id="rId3"/>
    <sheet name="beruházások felújítások " sheetId="4" r:id="rId4"/>
    <sheet name="szociális és átadott" sheetId="5" r:id="rId5"/>
    <sheet name="MŰK-FELH" sheetId="6" r:id="rId6"/>
    <sheet name="Munka1" sheetId="7" r:id="rId7"/>
    <sheet name="Munka2" sheetId="8" r:id="rId8"/>
  </sheets>
  <definedNames>
    <definedName name="_xlnm.Print_Area" localSheetId="2">'bevételek'!$A$1:$D$99</definedName>
    <definedName name="pr232" localSheetId="5">'MŰK-FELH'!#REF!</definedName>
    <definedName name="pr233" localSheetId="5">'MŰK-FELH'!#REF!</definedName>
    <definedName name="pr234" localSheetId="5">'MŰK-FELH'!#REF!</definedName>
    <definedName name="pr235" localSheetId="5">'MŰK-FELH'!#REF!</definedName>
    <definedName name="pr236" localSheetId="5">'MŰK-FELH'!#REF!</definedName>
    <definedName name="pr312" localSheetId="5">'MŰK-FELH'!#REF!</definedName>
    <definedName name="pr313" localSheetId="5">'MŰK-FELH'!#REF!</definedName>
    <definedName name="pr314" localSheetId="5">'MŰK-FELH'!#REF!</definedName>
    <definedName name="pr315" localSheetId="5">'MŰK-FELH'!#REF!</definedName>
  </definedNames>
  <calcPr fullCalcOnLoad="1"/>
</workbook>
</file>

<file path=xl/sharedStrings.xml><?xml version="1.0" encoding="utf-8"?>
<sst xmlns="http://schemas.openxmlformats.org/spreadsheetml/2006/main" count="591" uniqueCount="534">
  <si>
    <t xml:space="preserve">Felhalmozási költségvetés előirányzat csoport </t>
  </si>
  <si>
    <t>Működési költségvetés előirányzat csoport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</si>
  <si>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</si>
  <si>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</si>
  <si>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</si>
  <si>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</si>
  <si>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</si>
  <si>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</si>
  <si>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Megnevezés</t>
  </si>
  <si>
    <t xml:space="preserve"> ELŐIRÁNYZATOK</t>
  </si>
  <si>
    <t>Település üzemeltetés kiadásai</t>
  </si>
  <si>
    <t>Beruházási kiadások összesen:</t>
  </si>
  <si>
    <t>Víz termelés-kezelés-ellátás</t>
  </si>
  <si>
    <t>Szennyvíz gyűjtése, tisztítása, elhelyezése</t>
  </si>
  <si>
    <t>Felújítási kiadások összesen:</t>
  </si>
  <si>
    <t>Egyéb felhalmozási kiadások</t>
  </si>
  <si>
    <t>ÖNKORMÁNYZATI ELŐIRÁNYZATOK</t>
  </si>
  <si>
    <t>eredeti ei.</t>
  </si>
  <si>
    <t>Rovat-
szám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</si>
  <si>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</si>
  <si>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</si>
  <si>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</si>
  <si>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</si>
  <si>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</si>
  <si>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</si>
  <si>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</si>
  <si>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</si>
  <si>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</si>
  <si>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</si>
  <si>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</si>
  <si>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</si>
  <si>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</si>
  <si>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</si>
  <si>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</si>
  <si>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</si>
  <si>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</si>
  <si>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</si>
  <si>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</si>
  <si>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</si>
  <si>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</si>
  <si>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K44</t>
  </si>
  <si>
    <t>K48</t>
  </si>
  <si>
    <t>K4</t>
  </si>
  <si>
    <t>K506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</si>
  <si>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</si>
  <si>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</si>
  <si>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</si>
  <si>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</si>
  <si>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</si>
  <si>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</si>
  <si>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</si>
  <si>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</si>
  <si>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</si>
  <si>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</si>
  <si>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</si>
  <si>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</si>
  <si>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</si>
  <si>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</si>
  <si>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</si>
  <si>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</si>
  <si>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</si>
  <si>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</si>
  <si>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</si>
  <si>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</si>
  <si>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</si>
  <si>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</si>
  <si>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</si>
  <si>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</si>
  <si>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</si>
  <si>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</si>
  <si>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</si>
  <si>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</si>
  <si>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</si>
  <si>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</si>
  <si>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</si>
  <si>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</si>
  <si>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</si>
  <si>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</si>
  <si>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</si>
  <si>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</si>
  <si>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</si>
  <si>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</si>
  <si>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</si>
  <si>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</si>
  <si>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</si>
  <si>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</si>
  <si>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</si>
  <si>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</si>
  <si>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</si>
  <si>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</si>
  <si>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</si>
  <si>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</si>
  <si>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</si>
  <si>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</si>
  <si>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</si>
  <si>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</si>
  <si>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</si>
  <si>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</si>
  <si>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</si>
  <si>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</si>
  <si>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</si>
  <si>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</si>
  <si>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</si>
  <si>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</si>
  <si>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</si>
  <si>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</si>
  <si>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</si>
  <si>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</si>
  <si>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</si>
  <si>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</si>
  <si>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</si>
  <si>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</si>
  <si>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</si>
  <si>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</si>
  <si>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</si>
  <si>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</si>
  <si>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</si>
  <si>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</si>
  <si>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</si>
  <si>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</si>
  <si>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</si>
  <si>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</si>
  <si>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</si>
  <si>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</si>
  <si>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</si>
  <si>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</si>
  <si>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</si>
  <si>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</si>
  <si>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</si>
  <si>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</si>
  <si>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</si>
  <si>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</si>
  <si>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</si>
  <si>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</si>
  <si>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</si>
  <si>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</si>
  <si>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</si>
  <si>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</si>
  <si>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</si>
  <si>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</si>
  <si>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</si>
  <si>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</si>
  <si>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</si>
  <si>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</si>
  <si>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</si>
  <si>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</si>
  <si>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</si>
  <si>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</si>
  <si>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</si>
  <si>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</si>
  <si>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</si>
  <si>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</si>
  <si>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</si>
  <si>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</si>
  <si>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</si>
  <si>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</si>
  <si>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</si>
  <si>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Ellátottak pénzbeli juttatásai </t>
  </si>
  <si>
    <t>Egyéb működési célú támogatások államháztartáson belülre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</si>
  <si>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</si>
  <si>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</si>
  <si>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</si>
  <si>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</si>
  <si>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</si>
  <si>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</si>
  <si>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</si>
  <si>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</si>
  <si>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</si>
  <si>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</si>
  <si>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</si>
  <si>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</si>
  <si>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</si>
  <si>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</si>
  <si>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</si>
  <si>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</si>
  <si>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</si>
  <si>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</si>
  <si>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</si>
  <si>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</si>
  <si>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</si>
  <si>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</si>
  <si>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</si>
  <si>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</si>
  <si>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</si>
  <si>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</si>
  <si>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</si>
  <si>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</si>
  <si>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</si>
  <si>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</si>
  <si>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</si>
  <si>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</si>
  <si>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</si>
  <si>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</si>
  <si>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</si>
  <si>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</si>
  <si>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</si>
  <si>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</si>
  <si>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</si>
  <si>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</si>
  <si>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</si>
  <si>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</si>
  <si>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</si>
  <si>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</si>
  <si>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</si>
  <si>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</si>
  <si>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</si>
  <si>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</si>
  <si>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</si>
  <si>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</si>
  <si>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</si>
  <si>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</si>
  <si>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</si>
  <si>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Önkormányzat </t>
  </si>
  <si>
    <t>Önkormányzat</t>
  </si>
  <si>
    <t>BEVÉTELEK</t>
  </si>
  <si>
    <t>KIADÁSOK</t>
  </si>
  <si>
    <t>Működést szolgáló bevételek</t>
  </si>
  <si>
    <t>Működési kiadások</t>
  </si>
  <si>
    <t>Személyi juttatások</t>
  </si>
  <si>
    <t>Munkakadókat terhelő járulék</t>
  </si>
  <si>
    <t>Működési bevételek összesen</t>
  </si>
  <si>
    <t>Működési kiadások összesen</t>
  </si>
  <si>
    <t>Felhalmozást szolgáló bevételek</t>
  </si>
  <si>
    <t>Felhalmozási kiadások</t>
  </si>
  <si>
    <t>Felújítási kiadások</t>
  </si>
  <si>
    <t>Beruházási kiadások</t>
  </si>
  <si>
    <t>Felhalmozási bevételek összesen</t>
  </si>
  <si>
    <t>Felhalmozási kiadások összesen</t>
  </si>
  <si>
    <t>BEVÉTELEK MINDÖSSZESEN</t>
  </si>
  <si>
    <t>KIADÁSOK MINDÖSSZESEN</t>
  </si>
  <si>
    <t>Dologi kiadások</t>
  </si>
  <si>
    <t>Ellátottak pénzbeli juttatásai</t>
  </si>
  <si>
    <t>Egyéb működési kiadások</t>
  </si>
  <si>
    <t>Beruházási kiadások előzetes ÁFÁ-ja</t>
  </si>
  <si>
    <t>Felújítási előzetes ÁFÁ-ja</t>
  </si>
  <si>
    <t>Intézményfinanszírozás</t>
  </si>
  <si>
    <t>Felhalmozási célú támogatások államháztartáson belülről</t>
  </si>
  <si>
    <t>Közhatalmi bevételek</t>
  </si>
  <si>
    <t>Felhalmozási bevételek</t>
  </si>
  <si>
    <t>Működési célú átvett pénzeszközök</t>
  </si>
  <si>
    <t>Felhalmozási célú átvett pénzeszközök</t>
  </si>
  <si>
    <t>Előző évi pénzmaradvány igénybevétele</t>
  </si>
  <si>
    <t>egyéb, az önkormányzat rendeletében megállapított juttatás</t>
  </si>
  <si>
    <t xml:space="preserve"> - BURSA ösztöndíj</t>
  </si>
  <si>
    <t xml:space="preserve"> - Újszülöttek családjának támogatása</t>
  </si>
  <si>
    <t xml:space="preserve">Egyéb nem intézményi ellátások </t>
  </si>
  <si>
    <t xml:space="preserve">Egyéb működési célú támogatások államháztartáson kívülre </t>
  </si>
  <si>
    <t>Befektetési c.értékpapír beváltása,értékesítése</t>
  </si>
  <si>
    <t>Viziközmű vagyonon végzett beruházás szükség szerint</t>
  </si>
  <si>
    <t xml:space="preserve">Leader tagdíj 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</si>
  <si>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</si>
  <si>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</si>
  <si>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</si>
  <si>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</si>
  <si>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</si>
  <si>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</si>
  <si>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</si>
  <si>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</si>
  <si>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</si>
  <si>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</si>
  <si>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</si>
  <si>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</si>
  <si>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</si>
  <si>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</si>
  <si>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</si>
  <si>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</si>
  <si>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</si>
  <si>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</si>
  <si>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</si>
  <si>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</si>
  <si>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</si>
  <si>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</si>
  <si>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</si>
  <si>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</si>
  <si>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</si>
  <si>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</si>
  <si>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</si>
  <si>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</si>
  <si>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</si>
  <si>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</si>
  <si>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</si>
  <si>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</si>
  <si>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</si>
  <si>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</si>
  <si>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</si>
  <si>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</si>
  <si>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</si>
  <si>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</si>
  <si>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</si>
  <si>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</si>
  <si>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</si>
  <si>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</si>
  <si>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</si>
  <si>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</si>
  <si>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</si>
  <si>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</si>
  <si>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</si>
  <si>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</si>
  <si>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</si>
  <si>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</si>
  <si>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</si>
  <si>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</si>
  <si>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</si>
  <si>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</si>
  <si>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</si>
  <si>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</si>
  <si>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</si>
  <si>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</si>
  <si>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</si>
  <si>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</si>
  <si>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</si>
  <si>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</si>
  <si>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</si>
  <si>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</si>
  <si>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</si>
  <si>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</si>
  <si>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</si>
  <si>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</si>
  <si>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</si>
  <si>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</si>
  <si>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</si>
  <si>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</si>
  <si>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</si>
  <si>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</si>
  <si>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</si>
  <si>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</si>
  <si>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</si>
  <si>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</si>
  <si>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</si>
  <si>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</si>
  <si>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</si>
  <si>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</si>
  <si>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</si>
  <si>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</si>
  <si>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</si>
  <si>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</si>
  <si>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</si>
  <si>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</si>
  <si>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</si>
  <si>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</si>
  <si>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</si>
  <si>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</si>
  <si>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</si>
  <si>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</si>
  <si>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</si>
  <si>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</si>
  <si>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</si>
  <si>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</si>
  <si>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</si>
  <si>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</si>
  <si>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</si>
  <si>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</si>
  <si>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</si>
  <si>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</si>
  <si>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</si>
  <si>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</si>
  <si>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</si>
  <si>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</si>
  <si>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</si>
  <si>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</si>
  <si>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</si>
  <si>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</si>
  <si>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</si>
  <si>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</si>
  <si>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Működési célú garancia- és kezességvállalásból származó kifizetés államháztartáson kívülre</t>
  </si>
  <si>
    <t>K507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</si>
  <si>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</si>
  <si>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</si>
  <si>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</si>
  <si>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</si>
  <si>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</si>
  <si>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</si>
  <si>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</si>
  <si>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</si>
  <si>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</si>
  <si>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</si>
  <si>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</si>
  <si>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</si>
  <si>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</si>
  <si>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</si>
  <si>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</si>
  <si>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</si>
  <si>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</si>
  <si>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</si>
  <si>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</si>
  <si>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</si>
  <si>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</si>
  <si>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</si>
  <si>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</si>
  <si>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</si>
  <si>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</si>
  <si>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</si>
  <si>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</si>
  <si>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</si>
  <si>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</si>
  <si>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</si>
  <si>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</si>
  <si>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</si>
  <si>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</si>
  <si>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</si>
  <si>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</si>
  <si>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</si>
  <si>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</si>
  <si>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</si>
  <si>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</si>
  <si>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</si>
  <si>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</si>
  <si>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</si>
  <si>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</si>
  <si>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</si>
  <si>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</si>
  <si>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</si>
  <si>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</si>
  <si>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</si>
  <si>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</si>
  <si>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</si>
  <si>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</si>
  <si>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</si>
  <si>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</si>
  <si>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</si>
  <si>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</si>
  <si>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</si>
  <si>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</si>
  <si>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</si>
  <si>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</si>
  <si>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</si>
  <si>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</si>
  <si>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</si>
  <si>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</si>
  <si>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</si>
  <si>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</si>
  <si>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</si>
  <si>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</si>
  <si>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</si>
  <si>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</si>
  <si>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</si>
  <si>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</si>
  <si>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</si>
  <si>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</si>
  <si>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</si>
  <si>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</si>
  <si>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</si>
  <si>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</si>
  <si>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</si>
  <si>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</si>
  <si>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</si>
  <si>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</si>
  <si>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</si>
  <si>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</si>
  <si>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</si>
  <si>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</si>
  <si>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</si>
  <si>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</si>
  <si>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</si>
  <si>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</si>
  <si>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</si>
  <si>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</si>
  <si>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</si>
  <si>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</si>
  <si>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</si>
  <si>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</si>
  <si>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</si>
  <si>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</si>
  <si>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</si>
  <si>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</si>
  <si>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</si>
  <si>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</si>
  <si>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Működési célú visszatérítendő támogatások, kölcsönök nyújtása áht-n.kívülre</t>
  </si>
  <si>
    <t>Viziközmű vagyonon végzett felújítás szükség szerint</t>
  </si>
  <si>
    <t>önkormányzati segély  "átmeneti segély"</t>
  </si>
  <si>
    <t>önkormányzati segély  "temetési segély"</t>
  </si>
  <si>
    <t>Sopron Kistérségi Társulásnak</t>
  </si>
  <si>
    <t>Vöröskereszt támogatása</t>
  </si>
  <si>
    <t>módosított ei.</t>
  </si>
  <si>
    <t>mód. ei.</t>
  </si>
  <si>
    <t>eredti ei.</t>
  </si>
  <si>
    <t>B64</t>
  </si>
  <si>
    <t>B65</t>
  </si>
  <si>
    <t>Működési célú visszatérítendő támogatások, kölcsönök visszatérülése áht-n kívülről</t>
  </si>
  <si>
    <t>Működési célú visszatérítendő támogatások, kölcsönök visszatérülése áht-n belülről</t>
  </si>
  <si>
    <t>Egyéb működési célú átvett pénzeszközök áht-n kívülről</t>
  </si>
  <si>
    <t>Egyéb működési célú átvett pénzeszközök áht-n belülről</t>
  </si>
  <si>
    <t>Áht-n belüli megelőlegezés</t>
  </si>
  <si>
    <t>Áht-n belüli megelőlegezés visszafizetése</t>
  </si>
  <si>
    <t>K513</t>
  </si>
  <si>
    <t>Tartalék</t>
  </si>
  <si>
    <t>B411</t>
  </si>
  <si>
    <t>Felhalmozási célú visszatérítendő támogatások, kölcsönök visszatérülése áht-n kívülről</t>
  </si>
  <si>
    <t>B74</t>
  </si>
  <si>
    <t>Világörökségi tagdíj</t>
  </si>
  <si>
    <t xml:space="preserve">Hulladékgazdálkodási társulás </t>
  </si>
  <si>
    <t xml:space="preserve">Pereszteg Orvosi ügyelet  </t>
  </si>
  <si>
    <t>Lövő Gyermekjóléti szolgálat</t>
  </si>
  <si>
    <t>Víziközmű vagyonon végzett beruházás szükség szerint</t>
  </si>
  <si>
    <t>2017. évi mód. ei.</t>
  </si>
  <si>
    <t>Bevételek (Ft)</t>
  </si>
  <si>
    <t>FEJLESZTÉSEK (Ft)</t>
  </si>
  <si>
    <t>2017.  évi ei.</t>
  </si>
  <si>
    <t>2017. évi ei.</t>
  </si>
  <si>
    <t>2017. évi  ei. mód.</t>
  </si>
  <si>
    <t>Lakosságnak juttatott támogatások, szociális, rászorultsági jellegű ellátások (Ft)</t>
  </si>
  <si>
    <t>MŰKÖDÉSI ÉS FELHALMOZÁSI CÉLÚ BEVÉTELI ÉS KIADÁSI ELŐIRÁNYZATOK (Ft )</t>
  </si>
  <si>
    <t>Kiadások (Ft)</t>
  </si>
  <si>
    <t>2017.évi ei.</t>
  </si>
  <si>
    <t>Támogatások nyújtás   (Ft)</t>
  </si>
  <si>
    <t xml:space="preserve"> - Saját hatáskörben adott pénzügyi ellátás (idősek, gyerekek)</t>
  </si>
  <si>
    <t xml:space="preserve"> - Saját hatáskörben adott természetbeni ellátás</t>
  </si>
  <si>
    <t>TÖOSZ</t>
  </si>
  <si>
    <t>Önkéntes Túlzoltó Egyesület Nagycenk</t>
  </si>
  <si>
    <r>
      <t>BERUHÁZÁSI</t>
    </r>
    <r>
      <rPr>
        <sz val="10"/>
        <rFont val="Times New Roman"/>
        <family val="1"/>
      </rPr>
      <t xml:space="preserve"> kiadások</t>
    </r>
  </si>
  <si>
    <t>Önkormányzati vagyonnal való gazdálkodás</t>
  </si>
  <si>
    <t>vízmű terület vásárlása</t>
  </si>
  <si>
    <t>közvilágítás tervezés Mise út</t>
  </si>
  <si>
    <t>Julianus-völgy Wc+vizesblokk tervezése</t>
  </si>
  <si>
    <r>
      <t xml:space="preserve">FELÚJÍTÁSI </t>
    </r>
    <r>
      <rPr>
        <sz val="10"/>
        <rFont val="Times New Roman"/>
        <family val="1"/>
      </rPr>
      <t>kiadások</t>
    </r>
  </si>
  <si>
    <t>volt tűzoltószertár felújítása</t>
  </si>
  <si>
    <t>orvosi rendelő+hivatal fűtéskorszerűsítés</t>
  </si>
  <si>
    <t>orvosi rendelőben ajtó, ablak csere</t>
  </si>
  <si>
    <t>tárgyi eszköz beszerzés (fűkasza, színpadi szőnyeg, karácsonyi dekoráció)</t>
  </si>
  <si>
    <t>település arculati kézikönyv</t>
  </si>
  <si>
    <t>urnatáblák kialakítása</t>
  </si>
  <si>
    <t>Szennyvíz szivattyú csere (Tóth László)</t>
  </si>
  <si>
    <t>Szennyvíz csonk kialakítás</t>
  </si>
  <si>
    <t>Jubileumi jutalomra átadott pénzeszköz</t>
  </si>
  <si>
    <t>2017 évi II Előr.mód.</t>
  </si>
  <si>
    <t>2017. évi ei. mód. II.</t>
  </si>
  <si>
    <t xml:space="preserve">  </t>
  </si>
  <si>
    <t>kész</t>
  </si>
  <si>
    <t>Kész</t>
  </si>
  <si>
    <t>Előir.mód II.</t>
  </si>
  <si>
    <t>Előir.mód.II.</t>
  </si>
  <si>
    <t>Előir.módII.</t>
  </si>
  <si>
    <t>Előr.mód.II</t>
  </si>
  <si>
    <t xml:space="preserve">  2017 évi mód.ei.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</si>
</sst>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__"/>
    <numFmt numFmtId="173" formatCode="\ ##########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-40E]yyyy\.\ mmmm\ d\."/>
    <numFmt numFmtId="179" formatCode="[$-40E]yyyy/\ mmmm;@"/>
    <numFmt numFmtId="180" formatCode="mmm/yyyy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11"/>
      <name val="Bookman Old Style"/>
      <family val="1"/>
    </font>
    <font>
      <b/>
      <i/>
      <u val="single"/>
      <sz val="11"/>
      <color indexed="8"/>
      <name val="Bookman Old Style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1" fillId="22" borderId="7" applyNumberFormat="0" applyFont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" fillId="0" borderId="0">
      <alignment/>
      <protection/>
    </xf>
    <xf numFmtId="0" fontId="6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68" fillId="30" borderId="1" applyNumberFormat="0" applyAlignment="0" applyProtection="0"/>
    <xf numFmtId="9" fontId="1" fillId="0" borderId="0" applyFont="0" applyFill="0" applyBorder="0" applyAlignment="0" applyProtection="0"/>
  </cellStyleXfs>
  <cellXfs count="234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4" fillId="0" borderId="0" xfId="0" applyFont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left" vertical="center"/>
    </xf>
    <xf numFmtId="0" fontId="14" fillId="0" borderId="0" xfId="0" applyFont="1" applyAlignment="1">
      <alignment horizontal="center" wrapText="1"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/>
    </xf>
    <xf numFmtId="0" fontId="19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0" xfId="0" applyFont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18" fillId="0" borderId="14" xfId="0" applyFont="1" applyBorder="1" applyAlignment="1">
      <alignment/>
    </xf>
    <xf numFmtId="0" fontId="18" fillId="0" borderId="13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9" fillId="36" borderId="16" xfId="0" applyFont="1" applyFill="1" applyBorder="1" applyAlignment="1">
      <alignment/>
    </xf>
    <xf numFmtId="0" fontId="19" fillId="36" borderId="17" xfId="0" applyFont="1" applyFill="1" applyBorder="1" applyAlignment="1">
      <alignment horizontal="center"/>
    </xf>
    <xf numFmtId="0" fontId="18" fillId="36" borderId="17" xfId="0" applyFont="1" applyFill="1" applyBorder="1" applyAlignment="1">
      <alignment/>
    </xf>
    <xf numFmtId="3" fontId="19" fillId="36" borderId="18" xfId="0" applyNumberFormat="1" applyFont="1" applyFill="1" applyBorder="1" applyAlignment="1">
      <alignment horizontal="right"/>
    </xf>
    <xf numFmtId="3" fontId="18" fillId="0" borderId="12" xfId="0" applyNumberFormat="1" applyFont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1" fillId="0" borderId="0" xfId="0" applyFont="1" applyAlignment="1">
      <alignment/>
    </xf>
    <xf numFmtId="0" fontId="4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left" vertical="center"/>
    </xf>
    <xf numFmtId="0" fontId="19" fillId="0" borderId="19" xfId="0" applyFont="1" applyBorder="1" applyAlignment="1">
      <alignment horizontal="center"/>
    </xf>
    <xf numFmtId="0" fontId="18" fillId="0" borderId="19" xfId="0" applyFont="1" applyBorder="1" applyAlignment="1">
      <alignment/>
    </xf>
    <xf numFmtId="3" fontId="19" fillId="0" borderId="10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/>
    </xf>
    <xf numFmtId="0" fontId="18" fillId="0" borderId="19" xfId="0" applyFont="1" applyBorder="1" applyAlignment="1">
      <alignment horizontal="left"/>
    </xf>
    <xf numFmtId="0" fontId="19" fillId="37" borderId="19" xfId="0" applyFont="1" applyFill="1" applyBorder="1" applyAlignment="1">
      <alignment/>
    </xf>
    <xf numFmtId="0" fontId="19" fillId="0" borderId="19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19" fillId="36" borderId="20" xfId="0" applyFont="1" applyFill="1" applyBorder="1" applyAlignment="1">
      <alignment/>
    </xf>
    <xf numFmtId="3" fontId="18" fillId="0" borderId="0" xfId="0" applyNumberFormat="1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22" xfId="0" applyNumberFormat="1" applyFont="1" applyBorder="1" applyAlignment="1">
      <alignment/>
    </xf>
    <xf numFmtId="3" fontId="18" fillId="0" borderId="22" xfId="0" applyNumberFormat="1" applyFont="1" applyBorder="1" applyAlignment="1">
      <alignment horizontal="left"/>
    </xf>
    <xf numFmtId="3" fontId="19" fillId="37" borderId="22" xfId="0" applyNumberFormat="1" applyFont="1" applyFill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22" xfId="0" applyNumberFormat="1" applyFont="1" applyBorder="1" applyAlignment="1">
      <alignment horizontal="center"/>
    </xf>
    <xf numFmtId="3" fontId="19" fillId="36" borderId="23" xfId="0" applyNumberFormat="1" applyFont="1" applyFill="1" applyBorder="1" applyAlignment="1">
      <alignment/>
    </xf>
    <xf numFmtId="3" fontId="18" fillId="0" borderId="21" xfId="0" applyNumberFormat="1" applyFont="1" applyBorder="1" applyAlignment="1">
      <alignment/>
    </xf>
    <xf numFmtId="3" fontId="18" fillId="0" borderId="24" xfId="0" applyNumberFormat="1" applyFont="1" applyBorder="1" applyAlignment="1">
      <alignment/>
    </xf>
    <xf numFmtId="3" fontId="19" fillId="37" borderId="21" xfId="0" applyNumberFormat="1" applyFont="1" applyFill="1" applyBorder="1" applyAlignment="1">
      <alignment/>
    </xf>
    <xf numFmtId="3" fontId="19" fillId="0" borderId="21" xfId="0" applyNumberFormat="1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3" fontId="19" fillId="36" borderId="25" xfId="0" applyNumberFormat="1" applyFont="1" applyFill="1" applyBorder="1" applyAlignment="1">
      <alignment/>
    </xf>
    <xf numFmtId="3" fontId="18" fillId="0" borderId="22" xfId="0" applyNumberFormat="1" applyFont="1" applyBorder="1" applyAlignment="1">
      <alignment horizontal="right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4" fillId="34" borderId="10" xfId="0" applyFont="1" applyFill="1" applyBorder="1" applyAlignment="1">
      <alignment/>
    </xf>
    <xf numFmtId="0" fontId="7" fillId="38" borderId="10" xfId="0" applyFont="1" applyFill="1" applyBorder="1" applyAlignment="1">
      <alignment horizontal="left" vertical="center" wrapText="1"/>
    </xf>
    <xf numFmtId="0" fontId="8" fillId="38" borderId="10" xfId="0" applyFont="1" applyFill="1" applyBorder="1" applyAlignment="1">
      <alignment horizontal="left" vertical="center"/>
    </xf>
    <xf numFmtId="0" fontId="8" fillId="39" borderId="10" xfId="0" applyFont="1" applyFill="1" applyBorder="1" applyAlignment="1">
      <alignment/>
    </xf>
    <xf numFmtId="0" fontId="8" fillId="39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7" fillId="38" borderId="10" xfId="0" applyFont="1" applyFill="1" applyBorder="1" applyAlignment="1">
      <alignment horizontal="left" vertical="center"/>
    </xf>
    <xf numFmtId="0" fontId="8" fillId="38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3" fontId="26" fillId="0" borderId="10" xfId="0" applyNumberFormat="1" applyFont="1" applyBorder="1" applyAlignment="1">
      <alignment/>
    </xf>
    <xf numFmtId="3" fontId="27" fillId="35" borderId="10" xfId="0" applyNumberFormat="1" applyFont="1" applyFill="1" applyBorder="1" applyAlignment="1">
      <alignment/>
    </xf>
    <xf numFmtId="3" fontId="28" fillId="35" borderId="10" xfId="0" applyNumberFormat="1" applyFont="1" applyFill="1" applyBorder="1" applyAlignment="1">
      <alignment/>
    </xf>
    <xf numFmtId="3" fontId="28" fillId="0" borderId="10" xfId="0" applyNumberFormat="1" applyFont="1" applyBorder="1" applyAlignment="1">
      <alignment/>
    </xf>
    <xf numFmtId="3" fontId="18" fillId="0" borderId="21" xfId="0" applyNumberFormat="1" applyFont="1" applyBorder="1" applyAlignment="1">
      <alignment horizontal="right"/>
    </xf>
    <xf numFmtId="3" fontId="29" fillId="0" borderId="10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3" fontId="11" fillId="35" borderId="10" xfId="0" applyNumberFormat="1" applyFont="1" applyFill="1" applyBorder="1" applyAlignment="1">
      <alignment/>
    </xf>
    <xf numFmtId="3" fontId="19" fillId="0" borderId="22" xfId="0" applyNumberFormat="1" applyFont="1" applyBorder="1" applyAlignment="1">
      <alignment horizontal="right"/>
    </xf>
    <xf numFmtId="0" fontId="12" fillId="0" borderId="10" xfId="0" applyFont="1" applyFill="1" applyBorder="1" applyAlignment="1">
      <alignment vertical="center"/>
    </xf>
    <xf numFmtId="0" fontId="12" fillId="0" borderId="10" xfId="0" applyNumberFormat="1" applyFont="1" applyFill="1" applyBorder="1" applyAlignment="1">
      <alignment vertical="center"/>
    </xf>
    <xf numFmtId="173" fontId="12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173" fontId="8" fillId="0" borderId="10" xfId="0" applyNumberFormat="1" applyFont="1" applyFill="1" applyBorder="1" applyAlignment="1">
      <alignment vertical="center"/>
    </xf>
    <xf numFmtId="0" fontId="12" fillId="40" borderId="10" xfId="0" applyFont="1" applyFill="1" applyBorder="1" applyAlignment="1">
      <alignment horizontal="left" vertical="center" wrapText="1"/>
    </xf>
    <xf numFmtId="0" fontId="23" fillId="4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/>
    </xf>
    <xf numFmtId="172" fontId="12" fillId="0" borderId="10" xfId="0" applyNumberFormat="1" applyFont="1" applyFill="1" applyBorder="1" applyAlignment="1">
      <alignment horizontal="left" vertical="center"/>
    </xf>
    <xf numFmtId="173" fontId="8" fillId="38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horizontal="left" vertical="center" wrapText="1"/>
    </xf>
    <xf numFmtId="3" fontId="20" fillId="0" borderId="10" xfId="0" applyNumberFormat="1" applyFont="1" applyFill="1" applyBorder="1" applyAlignment="1">
      <alignment horizontal="left" vertical="center" wrapText="1"/>
    </xf>
    <xf numFmtId="3" fontId="21" fillId="0" borderId="10" xfId="0" applyNumberFormat="1" applyFont="1" applyFill="1" applyBorder="1" applyAlignment="1">
      <alignment horizontal="left" vertical="center"/>
    </xf>
    <xf numFmtId="3" fontId="20" fillId="0" borderId="10" xfId="0" applyNumberFormat="1" applyFont="1" applyFill="1" applyBorder="1" applyAlignment="1">
      <alignment horizontal="left" vertical="center"/>
    </xf>
    <xf numFmtId="3" fontId="20" fillId="0" borderId="1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40" borderId="26" xfId="0" applyFont="1" applyFill="1" applyBorder="1" applyAlignment="1">
      <alignment/>
    </xf>
    <xf numFmtId="3" fontId="21" fillId="0" borderId="10" xfId="0" applyNumberFormat="1" applyFont="1" applyFill="1" applyBorder="1" applyAlignment="1">
      <alignment horizontal="right" vertical="center" wrapText="1"/>
    </xf>
    <xf numFmtId="3" fontId="20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8" fillId="0" borderId="27" xfId="0" applyFont="1" applyBorder="1" applyAlignment="1">
      <alignment/>
    </xf>
    <xf numFmtId="0" fontId="18" fillId="0" borderId="28" xfId="0" applyFont="1" applyBorder="1" applyAlignment="1">
      <alignment horizontal="center"/>
    </xf>
    <xf numFmtId="0" fontId="25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" wrapText="1"/>
    </xf>
    <xf numFmtId="0" fontId="30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/>
    </xf>
    <xf numFmtId="0" fontId="19" fillId="35" borderId="10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/>
    </xf>
    <xf numFmtId="3" fontId="29" fillId="0" borderId="0" xfId="0" applyNumberFormat="1" applyFont="1" applyAlignment="1">
      <alignment/>
    </xf>
    <xf numFmtId="3" fontId="19" fillId="0" borderId="31" xfId="0" applyNumberFormat="1" applyFont="1" applyBorder="1" applyAlignment="1">
      <alignment/>
    </xf>
    <xf numFmtId="3" fontId="29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28" fillId="0" borderId="10" xfId="0" applyNumberFormat="1" applyFont="1" applyBorder="1" applyAlignment="1">
      <alignment/>
    </xf>
    <xf numFmtId="3" fontId="28" fillId="33" borderId="10" xfId="0" applyNumberFormat="1" applyFont="1" applyFill="1" applyBorder="1" applyAlignment="1">
      <alignment/>
    </xf>
    <xf numFmtId="0" fontId="19" fillId="0" borderId="31" xfId="0" applyFont="1" applyBorder="1" applyAlignment="1">
      <alignment/>
    </xf>
    <xf numFmtId="0" fontId="19" fillId="0" borderId="32" xfId="0" applyFont="1" applyBorder="1" applyAlignment="1">
      <alignment/>
    </xf>
    <xf numFmtId="0" fontId="5" fillId="0" borderId="10" xfId="0" applyFont="1" applyBorder="1" applyAlignment="1">
      <alignment/>
    </xf>
    <xf numFmtId="3" fontId="0" fillId="0" borderId="10" xfId="0" applyNumberFormat="1" applyFill="1" applyBorder="1" applyAlignment="1">
      <alignment/>
    </xf>
    <xf numFmtId="3" fontId="19" fillId="0" borderId="0" xfId="42" applyNumberFormat="1" applyFont="1" applyAlignment="1">
      <alignment horizontal="center"/>
    </xf>
    <xf numFmtId="3" fontId="19" fillId="0" borderId="33" xfId="0" applyNumberFormat="1" applyFont="1" applyBorder="1" applyAlignment="1">
      <alignment/>
    </xf>
    <xf numFmtId="3" fontId="19" fillId="0" borderId="34" xfId="0" applyNumberFormat="1" applyFont="1" applyBorder="1" applyAlignment="1">
      <alignment/>
    </xf>
    <xf numFmtId="3" fontId="18" fillId="0" borderId="34" xfId="0" applyNumberFormat="1" applyFont="1" applyBorder="1" applyAlignment="1">
      <alignment/>
    </xf>
    <xf numFmtId="3" fontId="19" fillId="0" borderId="35" xfId="0" applyNumberFormat="1" applyFont="1" applyBorder="1" applyAlignment="1">
      <alignment/>
    </xf>
    <xf numFmtId="3" fontId="19" fillId="0" borderId="36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0" fontId="18" fillId="0" borderId="14" xfId="0" applyFont="1" applyBorder="1" applyAlignment="1">
      <alignment/>
    </xf>
    <xf numFmtId="3" fontId="19" fillId="0" borderId="37" xfId="0" applyNumberFormat="1" applyFont="1" applyBorder="1" applyAlignment="1">
      <alignment/>
    </xf>
    <xf numFmtId="3" fontId="18" fillId="0" borderId="36" xfId="0" applyNumberFormat="1" applyFont="1" applyBorder="1" applyAlignment="1">
      <alignment/>
    </xf>
    <xf numFmtId="3" fontId="19" fillId="36" borderId="18" xfId="0" applyNumberFormat="1" applyFont="1" applyFill="1" applyBorder="1" applyAlignment="1">
      <alignment/>
    </xf>
    <xf numFmtId="0" fontId="19" fillId="0" borderId="13" xfId="0" applyFont="1" applyBorder="1" applyAlignment="1">
      <alignment horizontal="center"/>
    </xf>
    <xf numFmtId="0" fontId="19" fillId="0" borderId="27" xfId="0" applyFont="1" applyBorder="1" applyAlignment="1">
      <alignment/>
    </xf>
    <xf numFmtId="0" fontId="19" fillId="0" borderId="38" xfId="0" applyFont="1" applyBorder="1" applyAlignment="1">
      <alignment horizontal="center"/>
    </xf>
    <xf numFmtId="3" fontId="18" fillId="0" borderId="28" xfId="0" applyNumberFormat="1" applyFont="1" applyBorder="1" applyAlignment="1">
      <alignment/>
    </xf>
    <xf numFmtId="0" fontId="19" fillId="37" borderId="16" xfId="0" applyFont="1" applyFill="1" applyBorder="1" applyAlignment="1">
      <alignment/>
    </xf>
    <xf numFmtId="0" fontId="19" fillId="37" borderId="17" xfId="0" applyFont="1" applyFill="1" applyBorder="1" applyAlignment="1">
      <alignment/>
    </xf>
    <xf numFmtId="0" fontId="19" fillId="35" borderId="17" xfId="0" applyFont="1" applyFill="1" applyBorder="1" applyAlignment="1">
      <alignment/>
    </xf>
    <xf numFmtId="0" fontId="32" fillId="35" borderId="18" xfId="0" applyFont="1" applyFill="1" applyBorder="1" applyAlignment="1">
      <alignment horizontal="center"/>
    </xf>
    <xf numFmtId="0" fontId="33" fillId="35" borderId="10" xfId="0" applyFont="1" applyFill="1" applyBorder="1" applyAlignment="1">
      <alignment horizontal="center"/>
    </xf>
    <xf numFmtId="0" fontId="19" fillId="37" borderId="39" xfId="0" applyFont="1" applyFill="1" applyBorder="1" applyAlignment="1">
      <alignment/>
    </xf>
    <xf numFmtId="0" fontId="19" fillId="37" borderId="40" xfId="0" applyFont="1" applyFill="1" applyBorder="1" applyAlignment="1">
      <alignment/>
    </xf>
    <xf numFmtId="0" fontId="33" fillId="37" borderId="41" xfId="0" applyFont="1" applyFill="1" applyBorder="1" applyAlignment="1">
      <alignment horizontal="center"/>
    </xf>
    <xf numFmtId="0" fontId="18" fillId="37" borderId="10" xfId="0" applyFont="1" applyFill="1" applyBorder="1" applyAlignment="1">
      <alignment/>
    </xf>
    <xf numFmtId="0" fontId="18" fillId="37" borderId="10" xfId="0" applyFont="1" applyFill="1" applyBorder="1" applyAlignment="1">
      <alignment horizontal="center"/>
    </xf>
    <xf numFmtId="3" fontId="19" fillId="35" borderId="10" xfId="0" applyNumberFormat="1" applyFont="1" applyFill="1" applyBorder="1" applyAlignment="1">
      <alignment/>
    </xf>
    <xf numFmtId="3" fontId="19" fillId="36" borderId="10" xfId="0" applyNumberFormat="1" applyFont="1" applyFill="1" applyBorder="1" applyAlignment="1">
      <alignment/>
    </xf>
    <xf numFmtId="0" fontId="33" fillId="37" borderId="10" xfId="0" applyFont="1" applyFill="1" applyBorder="1" applyAlignment="1">
      <alignment horizontal="center"/>
    </xf>
    <xf numFmtId="3" fontId="18" fillId="0" borderId="42" xfId="0" applyNumberFormat="1" applyFont="1" applyBorder="1" applyAlignment="1">
      <alignment wrapText="1"/>
    </xf>
    <xf numFmtId="3" fontId="18" fillId="0" borderId="43" xfId="0" applyNumberFormat="1" applyFont="1" applyBorder="1" applyAlignment="1">
      <alignment/>
    </xf>
    <xf numFmtId="3" fontId="18" fillId="0" borderId="44" xfId="0" applyNumberFormat="1" applyFont="1" applyBorder="1" applyAlignment="1">
      <alignment/>
    </xf>
    <xf numFmtId="3" fontId="0" fillId="0" borderId="0" xfId="0" applyNumberFormat="1" applyAlignment="1">
      <alignment/>
    </xf>
    <xf numFmtId="3" fontId="29" fillId="0" borderId="10" xfId="0" applyNumberFormat="1" applyFont="1" applyBorder="1" applyAlignment="1">
      <alignment horizontal="right"/>
    </xf>
    <xf numFmtId="0" fontId="19" fillId="0" borderId="45" xfId="0" applyFont="1" applyBorder="1" applyAlignment="1">
      <alignment horizontal="center"/>
    </xf>
    <xf numFmtId="3" fontId="30" fillId="0" borderId="10" xfId="0" applyNumberFormat="1" applyFont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3" fontId="69" fillId="0" borderId="10" xfId="0" applyNumberFormat="1" applyFont="1" applyBorder="1" applyAlignment="1">
      <alignment/>
    </xf>
    <xf numFmtId="3" fontId="19" fillId="0" borderId="46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3" fontId="18" fillId="0" borderId="47" xfId="0" applyNumberFormat="1" applyFont="1" applyBorder="1" applyAlignment="1">
      <alignment/>
    </xf>
    <xf numFmtId="0" fontId="20" fillId="0" borderId="48" xfId="0" applyFont="1" applyBorder="1" applyAlignment="1">
      <alignment horizontal="centerContinuous" vertical="center"/>
    </xf>
    <xf numFmtId="0" fontId="18" fillId="0" borderId="45" xfId="0" applyFont="1" applyBorder="1" applyAlignment="1">
      <alignment horizontal="center"/>
    </xf>
    <xf numFmtId="3" fontId="18" fillId="0" borderId="45" xfId="0" applyNumberFormat="1" applyFont="1" applyBorder="1" applyAlignment="1">
      <alignment/>
    </xf>
    <xf numFmtId="3" fontId="18" fillId="0" borderId="26" xfId="0" applyNumberFormat="1" applyFont="1" applyBorder="1" applyAlignment="1">
      <alignment/>
    </xf>
    <xf numFmtId="3" fontId="19" fillId="0" borderId="21" xfId="0" applyNumberFormat="1" applyFont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6" borderId="49" xfId="0" applyNumberFormat="1" applyFont="1" applyFill="1" applyBorder="1" applyAlignment="1">
      <alignment/>
    </xf>
    <xf numFmtId="0" fontId="18" fillId="0" borderId="50" xfId="0" applyFont="1" applyBorder="1" applyAlignment="1">
      <alignment/>
    </xf>
    <xf numFmtId="0" fontId="18" fillId="0" borderId="51" xfId="0" applyFont="1" applyBorder="1" applyAlignment="1">
      <alignment/>
    </xf>
    <xf numFmtId="0" fontId="18" fillId="0" borderId="19" xfId="0" applyFont="1" applyBorder="1" applyAlignment="1">
      <alignment horizontal="center"/>
    </xf>
    <xf numFmtId="0" fontId="18" fillId="0" borderId="52" xfId="0" applyFont="1" applyBorder="1" applyAlignment="1">
      <alignment/>
    </xf>
    <xf numFmtId="3" fontId="19" fillId="37" borderId="51" xfId="0" applyNumberFormat="1" applyFont="1" applyFill="1" applyBorder="1" applyAlignment="1">
      <alignment/>
    </xf>
    <xf numFmtId="3" fontId="19" fillId="36" borderId="53" xfId="0" applyNumberFormat="1" applyFont="1" applyFill="1" applyBorder="1" applyAlignment="1">
      <alignment/>
    </xf>
    <xf numFmtId="0" fontId="19" fillId="0" borderId="51" xfId="0" applyFont="1" applyBorder="1" applyAlignment="1">
      <alignment horizontal="center"/>
    </xf>
    <xf numFmtId="3" fontId="18" fillId="0" borderId="51" xfId="0" applyNumberFormat="1" applyFont="1" applyBorder="1" applyAlignment="1">
      <alignment/>
    </xf>
    <xf numFmtId="3" fontId="18" fillId="0" borderId="54" xfId="0" applyNumberFormat="1" applyFont="1" applyBorder="1" applyAlignment="1">
      <alignment/>
    </xf>
    <xf numFmtId="3" fontId="33" fillId="37" borderId="1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3" fontId="25" fillId="0" borderId="21" xfId="0" applyNumberFormat="1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3" fontId="25" fillId="0" borderId="21" xfId="0" applyNumberFormat="1" applyFont="1" applyBorder="1" applyAlignment="1">
      <alignment horizontal="center"/>
    </xf>
    <xf numFmtId="3" fontId="25" fillId="0" borderId="22" xfId="0" applyNumberFormat="1" applyFont="1" applyBorder="1" applyAlignment="1">
      <alignment horizontal="center"/>
    </xf>
    <xf numFmtId="0" fontId="19" fillId="0" borderId="31" xfId="0" applyFont="1" applyBorder="1" applyAlignment="1">
      <alignment horizontal="left"/>
    </xf>
    <xf numFmtId="0" fontId="19" fillId="0" borderId="32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3" fontId="19" fillId="0" borderId="31" xfId="0" applyNumberFormat="1" applyFont="1" applyBorder="1" applyAlignment="1">
      <alignment/>
    </xf>
    <xf numFmtId="3" fontId="19" fillId="0" borderId="15" xfId="0" applyNumberFormat="1" applyFont="1" applyBorder="1" applyAlignment="1">
      <alignment/>
    </xf>
    <xf numFmtId="3" fontId="19" fillId="0" borderId="0" xfId="42" applyNumberFormat="1" applyFont="1" applyAlignment="1">
      <alignment horizontal="center"/>
    </xf>
    <xf numFmtId="3" fontId="19" fillId="0" borderId="35" xfId="0" applyNumberFormat="1" applyFont="1" applyBorder="1" applyAlignment="1">
      <alignment/>
    </xf>
    <xf numFmtId="3" fontId="19" fillId="0" borderId="42" xfId="0" applyNumberFormat="1" applyFont="1" applyBorder="1" applyAlignment="1">
      <alignment/>
    </xf>
    <xf numFmtId="0" fontId="19" fillId="0" borderId="31" xfId="0" applyFont="1" applyBorder="1" applyAlignment="1">
      <alignment/>
    </xf>
    <xf numFmtId="0" fontId="19" fillId="0" borderId="3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21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3" fontId="22" fillId="0" borderId="0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/>
    </xf>
    <xf numFmtId="3" fontId="20" fillId="0" borderId="55" xfId="0" applyNumberFormat="1" applyFont="1" applyBorder="1" applyAlignment="1">
      <alignment horizontal="center" vertical="center"/>
    </xf>
    <xf numFmtId="3" fontId="20" fillId="0" borderId="30" xfId="0" applyNumberFormat="1" applyFont="1" applyBorder="1" applyAlignment="1">
      <alignment horizontal="center" vertical="center"/>
    </xf>
    <xf numFmtId="3" fontId="20" fillId="0" borderId="56" xfId="0" applyNumberFormat="1" applyFont="1" applyBorder="1" applyAlignment="1">
      <alignment horizontal="center" vertical="center"/>
    </xf>
    <xf numFmtId="3" fontId="20" fillId="0" borderId="48" xfId="0" applyNumberFormat="1" applyFont="1" applyBorder="1" applyAlignment="1">
      <alignment horizontal="center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al_KTRSZJ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130" workbookViewId="0" topLeftCell="A1">
      <selection activeCell="A30" sqref="A30"/>
    </sheetView>
  </sheetViews>
  <sheetFormatPr defaultColWidth="9.00390625" defaultRowHeight="15"/>
  <cols>
    <col min="1" max="1" width="85.57421875" style="0" customWidth="1"/>
    <col min="2" max="2" width="13.140625" style="0" customWidth="1"/>
    <col min="3" max="3" width="11.421875" style="0" customWidth="1"/>
    <col min="4" max="4" width="13.421875" style="0" customWidth="1"/>
  </cols>
  <sheetData>
    <row r="1" spans="1:3" ht="18">
      <c r="A1" s="204"/>
      <c r="B1" s="204"/>
      <c r="C1" s="204"/>
    </row>
    <row r="2" spans="1:3" ht="50.25" customHeight="1">
      <c r="A2" s="205" t="s">
        <v>194</v>
      </c>
      <c r="B2" s="205"/>
      <c r="C2" s="205"/>
    </row>
    <row r="3" spans="1:3" ht="50.25" customHeight="1">
      <c r="A3" s="19"/>
      <c r="B3" s="19"/>
      <c r="C3" s="19"/>
    </row>
    <row r="4" spans="2:3" ht="15">
      <c r="B4" s="47" t="s">
        <v>212</v>
      </c>
      <c r="C4" s="47"/>
    </row>
    <row r="5" spans="2:8" ht="47.25" customHeight="1">
      <c r="B5" s="132" t="s">
        <v>497</v>
      </c>
      <c r="C5" s="132" t="s">
        <v>494</v>
      </c>
      <c r="D5" s="181" t="s">
        <v>524</v>
      </c>
      <c r="E5" s="3"/>
      <c r="F5" s="3"/>
      <c r="G5" s="3"/>
      <c r="H5" s="3"/>
    </row>
    <row r="6" spans="1:8" ht="15">
      <c r="A6" s="13" t="s">
        <v>20</v>
      </c>
      <c r="B6" s="93">
        <v>6738842</v>
      </c>
      <c r="C6" s="93">
        <v>6738842</v>
      </c>
      <c r="D6" s="93">
        <v>7725655</v>
      </c>
      <c r="E6" s="3"/>
      <c r="F6" s="3"/>
      <c r="G6" s="3"/>
      <c r="H6" s="3"/>
    </row>
    <row r="7" spans="1:8" ht="15">
      <c r="A7" s="13" t="s">
        <v>21</v>
      </c>
      <c r="B7" s="93">
        <v>1434335</v>
      </c>
      <c r="C7" s="93">
        <v>1455641</v>
      </c>
      <c r="D7" s="93">
        <v>2182990</v>
      </c>
      <c r="E7" s="3"/>
      <c r="F7" s="3"/>
      <c r="G7" s="3"/>
      <c r="H7" s="3"/>
    </row>
    <row r="8" spans="1:8" ht="15">
      <c r="A8" s="13" t="s">
        <v>22</v>
      </c>
      <c r="B8" s="93">
        <v>9806600</v>
      </c>
      <c r="C8" s="93">
        <v>11173452</v>
      </c>
      <c r="D8" s="93">
        <v>11251211</v>
      </c>
      <c r="E8" s="3"/>
      <c r="F8" s="3"/>
      <c r="G8" s="3"/>
      <c r="H8" s="3"/>
    </row>
    <row r="9" spans="1:8" ht="15">
      <c r="A9" s="13" t="s">
        <v>23</v>
      </c>
      <c r="B9" s="93">
        <v>1370000</v>
      </c>
      <c r="C9" s="93">
        <v>1370000</v>
      </c>
      <c r="D9" s="93">
        <v>1320000</v>
      </c>
      <c r="E9" s="3"/>
      <c r="F9" s="3"/>
      <c r="G9" s="3"/>
      <c r="H9" s="3"/>
    </row>
    <row r="10" spans="1:8" ht="15">
      <c r="A10" s="13" t="s">
        <v>24</v>
      </c>
      <c r="B10" s="93">
        <v>1023341</v>
      </c>
      <c r="C10" s="93">
        <v>2947683</v>
      </c>
      <c r="D10" s="93">
        <v>2520001</v>
      </c>
      <c r="E10" s="3"/>
      <c r="F10" s="3"/>
      <c r="G10" s="3"/>
      <c r="H10" s="3"/>
    </row>
    <row r="11" spans="1:8" ht="15">
      <c r="A11" s="13" t="s">
        <v>25</v>
      </c>
      <c r="B11" s="93">
        <v>6406000</v>
      </c>
      <c r="C11" s="93">
        <v>9153239</v>
      </c>
      <c r="D11" s="93">
        <v>8207136</v>
      </c>
      <c r="E11" s="3"/>
      <c r="F11" s="3"/>
      <c r="G11" s="3"/>
      <c r="H11" s="3"/>
    </row>
    <row r="12" spans="1:8" ht="15">
      <c r="A12" s="13" t="s">
        <v>26</v>
      </c>
      <c r="B12" s="93">
        <v>4611441</v>
      </c>
      <c r="C12" s="93">
        <v>4611441</v>
      </c>
      <c r="D12" s="93">
        <v>3475446</v>
      </c>
      <c r="E12" s="3"/>
      <c r="F12" s="3"/>
      <c r="G12" s="3"/>
      <c r="H12" s="3"/>
    </row>
    <row r="13" spans="1:8" ht="15">
      <c r="A13" s="13" t="s">
        <v>27</v>
      </c>
      <c r="B13" s="93"/>
      <c r="C13" s="93"/>
      <c r="D13" s="93"/>
      <c r="E13" s="3"/>
      <c r="F13" s="3"/>
      <c r="G13" s="3"/>
      <c r="H13" s="3"/>
    </row>
    <row r="14" spans="1:8" ht="15">
      <c r="A14" s="14" t="s">
        <v>19</v>
      </c>
      <c r="B14" s="96">
        <f>SUM(B6:B13)</f>
        <v>31390559</v>
      </c>
      <c r="C14" s="96">
        <f>SUM(C6:C13)</f>
        <v>37450298</v>
      </c>
      <c r="D14" s="96">
        <f>SUM(D6:D13)</f>
        <v>36682439</v>
      </c>
      <c r="E14" s="3"/>
      <c r="F14" s="3"/>
      <c r="G14" s="3"/>
      <c r="H14" s="3"/>
    </row>
    <row r="15" spans="1:8" ht="15">
      <c r="A15" s="14" t="s">
        <v>28</v>
      </c>
      <c r="B15" s="93">
        <v>502915</v>
      </c>
      <c r="C15" s="93">
        <v>502915</v>
      </c>
      <c r="D15" s="93">
        <v>502915</v>
      </c>
      <c r="E15" s="3"/>
      <c r="F15" s="3"/>
      <c r="G15" s="3"/>
      <c r="H15" s="3"/>
    </row>
    <row r="16" spans="1:8" ht="15">
      <c r="A16" s="20" t="s">
        <v>192</v>
      </c>
      <c r="B16" s="94">
        <f>SUM(B14:B15)</f>
        <v>31893474</v>
      </c>
      <c r="C16" s="94">
        <f>SUM(C14:C15)</f>
        <v>37953213</v>
      </c>
      <c r="D16" s="94">
        <f>SUM(D14:D15)</f>
        <v>37185354</v>
      </c>
      <c r="E16" s="3"/>
      <c r="F16" s="3"/>
      <c r="G16" s="3"/>
      <c r="H16" s="3"/>
    </row>
    <row r="17" spans="1:8" ht="15">
      <c r="A17" s="13" t="s">
        <v>30</v>
      </c>
      <c r="B17" s="93">
        <v>12590279</v>
      </c>
      <c r="C17" s="93">
        <v>14759559</v>
      </c>
      <c r="D17" s="93">
        <v>14735559</v>
      </c>
      <c r="E17" s="3"/>
      <c r="F17" s="3"/>
      <c r="G17" s="3"/>
      <c r="H17" s="3"/>
    </row>
    <row r="18" spans="1:8" ht="15">
      <c r="A18" s="13" t="s">
        <v>31</v>
      </c>
      <c r="B18" s="93">
        <v>0</v>
      </c>
      <c r="C18" s="93">
        <v>867579</v>
      </c>
      <c r="D18" s="93">
        <v>0</v>
      </c>
      <c r="E18" s="3"/>
      <c r="F18" s="3"/>
      <c r="G18" s="3"/>
      <c r="H18" s="3"/>
    </row>
    <row r="19" spans="1:8" ht="15">
      <c r="A19" s="13" t="s">
        <v>32</v>
      </c>
      <c r="B19" s="93">
        <v>11788000</v>
      </c>
      <c r="C19" s="93">
        <v>14282743</v>
      </c>
      <c r="D19" s="93">
        <v>14929600</v>
      </c>
      <c r="E19" s="3"/>
      <c r="F19" s="3"/>
      <c r="G19" s="3"/>
      <c r="H19" s="3"/>
    </row>
    <row r="20" spans="1:8" ht="15">
      <c r="A20" s="13" t="s">
        <v>33</v>
      </c>
      <c r="B20" s="93">
        <v>6031456</v>
      </c>
      <c r="C20" s="93">
        <v>6031456</v>
      </c>
      <c r="D20" s="93">
        <v>6036456</v>
      </c>
      <c r="E20" s="3"/>
      <c r="F20" s="3"/>
      <c r="G20" s="3"/>
      <c r="H20" s="3"/>
    </row>
    <row r="21" spans="1:8" ht="15">
      <c r="A21" s="13" t="s">
        <v>34</v>
      </c>
      <c r="B21" s="93">
        <v>0</v>
      </c>
      <c r="C21" s="93">
        <v>1194</v>
      </c>
      <c r="D21" s="93"/>
      <c r="E21" s="3"/>
      <c r="F21" s="3"/>
      <c r="G21" s="3"/>
      <c r="H21" s="3"/>
    </row>
    <row r="22" spans="1:8" ht="15">
      <c r="A22" s="13" t="s">
        <v>35</v>
      </c>
      <c r="B22" s="93">
        <v>0</v>
      </c>
      <c r="C22" s="93">
        <v>0</v>
      </c>
      <c r="D22" s="93">
        <v>0</v>
      </c>
      <c r="E22" s="3"/>
      <c r="F22" s="3"/>
      <c r="G22" s="3"/>
      <c r="H22" s="3"/>
    </row>
    <row r="23" spans="1:8" ht="15">
      <c r="A23" s="13" t="s">
        <v>36</v>
      </c>
      <c r="B23" s="93">
        <v>117578</v>
      </c>
      <c r="C23" s="93">
        <v>117578</v>
      </c>
      <c r="D23" s="93">
        <v>117578</v>
      </c>
      <c r="E23" s="3"/>
      <c r="F23" s="3"/>
      <c r="G23" s="3"/>
      <c r="H23" s="3"/>
    </row>
    <row r="24" spans="1:8" ht="15">
      <c r="A24" s="14" t="s">
        <v>29</v>
      </c>
      <c r="B24" s="96">
        <f>SUM(B17:B23)</f>
        <v>30527313</v>
      </c>
      <c r="C24" s="96">
        <f>SUM(C17:C23)</f>
        <v>36060109</v>
      </c>
      <c r="D24" s="96">
        <f>SUM(D17:D23)</f>
        <v>35819193</v>
      </c>
      <c r="E24" s="3"/>
      <c r="F24" s="3"/>
      <c r="G24" s="3"/>
      <c r="H24" s="3"/>
    </row>
    <row r="25" spans="1:8" ht="15">
      <c r="A25" s="14" t="s">
        <v>37</v>
      </c>
      <c r="B25" s="93">
        <v>1366161</v>
      </c>
      <c r="C25" s="93">
        <v>1893104</v>
      </c>
      <c r="D25" s="93">
        <v>1366161</v>
      </c>
      <c r="E25" s="3"/>
      <c r="F25" s="3"/>
      <c r="G25" s="3"/>
      <c r="H25" s="3"/>
    </row>
    <row r="26" spans="1:8" ht="15">
      <c r="A26" s="20" t="s">
        <v>193</v>
      </c>
      <c r="B26" s="95">
        <f>SUM(B24+B25)</f>
        <v>31893474</v>
      </c>
      <c r="C26" s="95">
        <f>SUM(C24+C25)</f>
        <v>37953213</v>
      </c>
      <c r="D26" s="95">
        <f>SUM(D24+D25)</f>
        <v>37185354</v>
      </c>
      <c r="E26" s="3"/>
      <c r="F26" s="3"/>
      <c r="G26" s="46"/>
      <c r="H26" s="3"/>
    </row>
    <row r="27" spans="1:8" ht="15">
      <c r="A27" s="3"/>
      <c r="B27" s="3"/>
      <c r="C27" s="3"/>
      <c r="D27" s="3"/>
      <c r="E27" s="3"/>
      <c r="F27" s="3"/>
      <c r="G27" s="3"/>
      <c r="H27" s="3"/>
    </row>
    <row r="28" spans="1:8" ht="15">
      <c r="A28" s="3"/>
      <c r="B28" s="3"/>
      <c r="C28" s="3"/>
      <c r="D28" s="3"/>
      <c r="E28" s="3"/>
      <c r="F28" s="3"/>
      <c r="G28" s="3"/>
      <c r="H28" s="3"/>
    </row>
    <row r="29" spans="1:8" ht="15">
      <c r="A29" s="3" t="s">
        <v>527</v>
      </c>
      <c r="B29" s="3"/>
      <c r="C29" s="3"/>
      <c r="D29" s="3"/>
      <c r="E29" s="3"/>
      <c r="F29" s="3"/>
      <c r="G29" s="3"/>
      <c r="H29" s="3"/>
    </row>
    <row r="30" spans="1:8" ht="15">
      <c r="A30" s="3"/>
      <c r="B30" s="3"/>
      <c r="C30" s="3"/>
      <c r="D30" s="3"/>
      <c r="E30" s="3"/>
      <c r="F30" s="3"/>
      <c r="G30" s="3"/>
      <c r="H30" s="3"/>
    </row>
    <row r="31" spans="1:8" ht="15">
      <c r="A31" s="3"/>
      <c r="B31" s="3"/>
      <c r="C31" s="3"/>
      <c r="D31" s="3"/>
      <c r="E31" s="3"/>
      <c r="F31" s="3"/>
      <c r="G31" s="3"/>
      <c r="H31" s="3"/>
    </row>
    <row r="32" spans="1:8" ht="15">
      <c r="A32" s="3"/>
      <c r="B32" s="3"/>
      <c r="C32" s="3"/>
      <c r="D32" s="3"/>
      <c r="E32" s="3"/>
      <c r="F32" s="3"/>
      <c r="G32" s="3"/>
      <c r="H32" s="3"/>
    </row>
    <row r="33" spans="1:8" ht="15">
      <c r="A33" s="3"/>
      <c r="B33" s="3"/>
      <c r="C33" s="3"/>
      <c r="D33" s="3"/>
      <c r="E33" s="3"/>
      <c r="F33" s="3"/>
      <c r="G33" s="3"/>
      <c r="H33" s="3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4" r:id="rId1"/>
  <headerFooter>
    <oddHeader>&amp;L&amp;"Times New Roman,Félkövér"&amp;14Fertőboz Község Önkormányzata&amp;C&amp;"Times New Roman,Félkövér"&amp;14 2017. évi Költségvetés módosítása&amp;R1.melléklet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69"/>
  <sheetViews>
    <sheetView workbookViewId="0" topLeftCell="A94">
      <selection activeCell="E5" sqref="E5"/>
    </sheetView>
  </sheetViews>
  <sheetFormatPr defaultColWidth="9.140625" defaultRowHeight="15"/>
  <cols>
    <col min="1" max="1" width="89.57421875" style="0" customWidth="1"/>
    <col min="3" max="3" width="13.421875" style="0" customWidth="1"/>
    <col min="4" max="4" width="16.7109375" style="0" customWidth="1"/>
    <col min="5" max="5" width="17.8515625" style="0" customWidth="1"/>
  </cols>
  <sheetData>
    <row r="1" spans="1:4" ht="15">
      <c r="A1" s="205" t="s">
        <v>502</v>
      </c>
      <c r="B1" s="206"/>
      <c r="C1" s="206"/>
      <c r="D1" s="206"/>
    </row>
    <row r="2" ht="18">
      <c r="A2" s="15"/>
    </row>
    <row r="3" spans="1:4" ht="15">
      <c r="A3" s="3" t="s">
        <v>9</v>
      </c>
      <c r="C3" s="207"/>
      <c r="D3" s="208"/>
    </row>
    <row r="4" spans="1:5" ht="26.25">
      <c r="A4" s="1" t="s">
        <v>38</v>
      </c>
      <c r="B4" s="2" t="s">
        <v>39</v>
      </c>
      <c r="C4" s="131" t="s">
        <v>503</v>
      </c>
      <c r="D4" s="131" t="s">
        <v>494</v>
      </c>
      <c r="E4" s="183" t="s">
        <v>533</v>
      </c>
    </row>
    <row r="5" spans="1:5" ht="15.75">
      <c r="A5" s="102" t="s">
        <v>250</v>
      </c>
      <c r="B5" s="103" t="s">
        <v>251</v>
      </c>
      <c r="C5" s="98">
        <v>3844500</v>
      </c>
      <c r="D5" s="98">
        <v>3844500</v>
      </c>
      <c r="E5" s="98">
        <v>3637866</v>
      </c>
    </row>
    <row r="6" spans="1:5" ht="15.75">
      <c r="A6" s="102" t="s">
        <v>252</v>
      </c>
      <c r="B6" s="104" t="s">
        <v>253</v>
      </c>
      <c r="C6" s="98">
        <v>256625</v>
      </c>
      <c r="D6" s="98">
        <v>286625</v>
      </c>
      <c r="E6" s="98">
        <v>286625</v>
      </c>
    </row>
    <row r="7" spans="1:5" ht="15.75">
      <c r="A7" s="102" t="s">
        <v>254</v>
      </c>
      <c r="B7" s="104" t="s">
        <v>255</v>
      </c>
      <c r="C7" s="98"/>
      <c r="D7" s="98"/>
      <c r="E7" s="98"/>
    </row>
    <row r="8" spans="1:5" ht="15.75">
      <c r="A8" s="77" t="s">
        <v>256</v>
      </c>
      <c r="B8" s="104" t="s">
        <v>257</v>
      </c>
      <c r="C8" s="98"/>
      <c r="D8" s="98"/>
      <c r="E8" s="98"/>
    </row>
    <row r="9" spans="1:5" ht="15.75">
      <c r="A9" s="77" t="s">
        <v>258</v>
      </c>
      <c r="B9" s="104" t="s">
        <v>259</v>
      </c>
      <c r="C9" s="98"/>
      <c r="D9" s="98"/>
      <c r="E9" s="98"/>
    </row>
    <row r="10" spans="1:5" ht="15.75">
      <c r="A10" s="77" t="s">
        <v>260</v>
      </c>
      <c r="B10" s="104" t="s">
        <v>261</v>
      </c>
      <c r="C10" s="98"/>
      <c r="D10" s="98"/>
      <c r="E10" s="98"/>
    </row>
    <row r="11" spans="1:5" ht="15.75">
      <c r="A11" s="77" t="s">
        <v>262</v>
      </c>
      <c r="B11" s="104" t="s">
        <v>263</v>
      </c>
      <c r="C11" s="98">
        <v>311757</v>
      </c>
      <c r="D11" s="98">
        <v>311757</v>
      </c>
      <c r="E11" s="98">
        <v>472523</v>
      </c>
    </row>
    <row r="12" spans="1:5" ht="15.75">
      <c r="A12" s="77" t="s">
        <v>264</v>
      </c>
      <c r="B12" s="104" t="s">
        <v>265</v>
      </c>
      <c r="C12" s="98"/>
      <c r="D12" s="98"/>
      <c r="E12" s="98"/>
    </row>
    <row r="13" spans="1:5" ht="15.75">
      <c r="A13" s="79" t="s">
        <v>266</v>
      </c>
      <c r="B13" s="104" t="s">
        <v>267</v>
      </c>
      <c r="C13" s="98">
        <v>242304</v>
      </c>
      <c r="D13" s="98">
        <v>242304</v>
      </c>
      <c r="E13" s="98">
        <v>8388</v>
      </c>
    </row>
    <row r="14" spans="1:5" ht="15.75">
      <c r="A14" s="79" t="s">
        <v>268</v>
      </c>
      <c r="B14" s="104" t="s">
        <v>269</v>
      </c>
      <c r="C14" s="98">
        <v>50000</v>
      </c>
      <c r="D14" s="98">
        <v>50000</v>
      </c>
      <c r="E14" s="98">
        <v>50000</v>
      </c>
    </row>
    <row r="15" spans="1:5" ht="15.75">
      <c r="A15" s="79" t="s">
        <v>270</v>
      </c>
      <c r="B15" s="104" t="s">
        <v>271</v>
      </c>
      <c r="C15" s="98"/>
      <c r="D15" s="98"/>
      <c r="E15" s="98"/>
    </row>
    <row r="16" spans="1:5" ht="15.75">
      <c r="A16" s="79" t="s">
        <v>272</v>
      </c>
      <c r="B16" s="104" t="s">
        <v>273</v>
      </c>
      <c r="C16" s="98"/>
      <c r="D16" s="98"/>
      <c r="E16" s="98"/>
    </row>
    <row r="17" spans="1:5" ht="15.75">
      <c r="A17" s="79" t="s">
        <v>274</v>
      </c>
      <c r="B17" s="104" t="s">
        <v>275</v>
      </c>
      <c r="C17" s="98">
        <v>0</v>
      </c>
      <c r="D17" s="98">
        <v>191619</v>
      </c>
      <c r="E17" s="98">
        <v>443370</v>
      </c>
    </row>
    <row r="18" spans="1:5" ht="15.75">
      <c r="A18" s="105" t="s">
        <v>276</v>
      </c>
      <c r="B18" s="106" t="s">
        <v>277</v>
      </c>
      <c r="C18" s="99">
        <f>SUM(C5:C17)</f>
        <v>4705186</v>
      </c>
      <c r="D18" s="99">
        <v>4705186</v>
      </c>
      <c r="E18" s="99">
        <f>SUM(E5:E17)</f>
        <v>4898772</v>
      </c>
    </row>
    <row r="19" spans="1:5" ht="15.75">
      <c r="A19" s="79" t="s">
        <v>278</v>
      </c>
      <c r="B19" s="104" t="s">
        <v>279</v>
      </c>
      <c r="C19" s="98">
        <v>1794912</v>
      </c>
      <c r="D19" s="98">
        <v>1806115</v>
      </c>
      <c r="E19" s="98">
        <v>2147567</v>
      </c>
    </row>
    <row r="20" spans="1:5" ht="30">
      <c r="A20" s="79" t="s">
        <v>280</v>
      </c>
      <c r="B20" s="104" t="s">
        <v>281</v>
      </c>
      <c r="C20" s="98">
        <v>138744</v>
      </c>
      <c r="D20" s="98">
        <v>151222</v>
      </c>
      <c r="E20" s="98">
        <v>171224</v>
      </c>
    </row>
    <row r="21" spans="1:5" ht="15.75">
      <c r="A21" s="78" t="s">
        <v>282</v>
      </c>
      <c r="B21" s="104" t="s">
        <v>283</v>
      </c>
      <c r="C21" s="98">
        <v>100000</v>
      </c>
      <c r="D21" s="98">
        <v>453310</v>
      </c>
      <c r="E21" s="98">
        <v>508092</v>
      </c>
    </row>
    <row r="22" spans="1:5" ht="15.75">
      <c r="A22" s="12" t="s">
        <v>284</v>
      </c>
      <c r="B22" s="106" t="s">
        <v>285</v>
      </c>
      <c r="C22" s="99">
        <f>SUM(C19:C21)</f>
        <v>2033656</v>
      </c>
      <c r="D22" s="99">
        <f>SUM(D19:D21)</f>
        <v>2410647</v>
      </c>
      <c r="E22" s="99">
        <f>SUM(E19:E21)</f>
        <v>2826883</v>
      </c>
    </row>
    <row r="23" spans="1:5" ht="15.75">
      <c r="A23" s="105" t="s">
        <v>286</v>
      </c>
      <c r="B23" s="106" t="s">
        <v>287</v>
      </c>
      <c r="C23" s="99">
        <f>SUM(C22,C18)</f>
        <v>6738842</v>
      </c>
      <c r="D23" s="99">
        <v>6738842</v>
      </c>
      <c r="E23" s="99">
        <f>E18+E22</f>
        <v>7725655</v>
      </c>
    </row>
    <row r="24" spans="1:5" ht="15.75">
      <c r="A24" s="12" t="s">
        <v>288</v>
      </c>
      <c r="B24" s="106" t="s">
        <v>289</v>
      </c>
      <c r="C24" s="99">
        <v>1434335</v>
      </c>
      <c r="D24" s="99">
        <v>1455641</v>
      </c>
      <c r="E24" s="99">
        <v>2182990</v>
      </c>
    </row>
    <row r="25" spans="1:5" ht="15.75">
      <c r="A25" s="79" t="s">
        <v>290</v>
      </c>
      <c r="B25" s="104" t="s">
        <v>291</v>
      </c>
      <c r="C25" s="98">
        <v>0</v>
      </c>
      <c r="D25" s="98">
        <v>79137</v>
      </c>
      <c r="E25" s="98">
        <v>265695</v>
      </c>
    </row>
    <row r="26" spans="1:5" ht="15.75">
      <c r="A26" s="79" t="s">
        <v>292</v>
      </c>
      <c r="B26" s="104" t="s">
        <v>293</v>
      </c>
      <c r="C26" s="98">
        <v>315000</v>
      </c>
      <c r="D26" s="98">
        <v>444782</v>
      </c>
      <c r="E26" s="98">
        <v>444782</v>
      </c>
    </row>
    <row r="27" spans="1:5" ht="15.75">
      <c r="A27" s="79" t="s">
        <v>294</v>
      </c>
      <c r="B27" s="104" t="s">
        <v>295</v>
      </c>
      <c r="C27" s="98"/>
      <c r="D27" s="98"/>
      <c r="E27" s="98"/>
    </row>
    <row r="28" spans="1:5" ht="15.75">
      <c r="A28" s="12" t="s">
        <v>296</v>
      </c>
      <c r="B28" s="106" t="s">
        <v>297</v>
      </c>
      <c r="C28" s="99">
        <v>315000</v>
      </c>
      <c r="D28" s="99">
        <f>SUM(D25:D27)</f>
        <v>523919</v>
      </c>
      <c r="E28" s="99">
        <f>SUM(E25:E27)</f>
        <v>710477</v>
      </c>
    </row>
    <row r="29" spans="1:5" ht="15.75">
      <c r="A29" s="79" t="s">
        <v>298</v>
      </c>
      <c r="B29" s="104" t="s">
        <v>299</v>
      </c>
      <c r="C29" s="98">
        <v>0</v>
      </c>
      <c r="D29" s="98">
        <v>1085037</v>
      </c>
      <c r="E29" s="98">
        <v>147537</v>
      </c>
    </row>
    <row r="30" spans="1:5" ht="15.75">
      <c r="A30" s="79" t="s">
        <v>300</v>
      </c>
      <c r="B30" s="104" t="s">
        <v>301</v>
      </c>
      <c r="C30" s="98">
        <v>1785000</v>
      </c>
      <c r="D30" s="98">
        <v>1906999</v>
      </c>
      <c r="E30" s="98">
        <v>1949497</v>
      </c>
    </row>
    <row r="31" spans="1:5" ht="15.75">
      <c r="A31" s="12" t="s">
        <v>302</v>
      </c>
      <c r="B31" s="106" t="s">
        <v>303</v>
      </c>
      <c r="C31" s="99">
        <f>SUM(C29:C30)</f>
        <v>1785000</v>
      </c>
      <c r="D31" s="99">
        <f>SUM(D29:D30)</f>
        <v>2992036</v>
      </c>
      <c r="E31" s="99">
        <f>SUM(E29:E30)</f>
        <v>2097034</v>
      </c>
    </row>
    <row r="32" spans="1:5" ht="15.75">
      <c r="A32" s="79" t="s">
        <v>304</v>
      </c>
      <c r="B32" s="104" t="s">
        <v>305</v>
      </c>
      <c r="C32" s="98">
        <v>1750000</v>
      </c>
      <c r="D32" s="98">
        <v>1750000</v>
      </c>
      <c r="E32" s="98">
        <v>1577455</v>
      </c>
    </row>
    <row r="33" spans="1:5" ht="15.75">
      <c r="A33" s="79" t="s">
        <v>306</v>
      </c>
      <c r="B33" s="104" t="s">
        <v>307</v>
      </c>
      <c r="C33" s="98">
        <v>0</v>
      </c>
      <c r="D33" s="98">
        <v>7120</v>
      </c>
      <c r="E33" s="98">
        <v>7120</v>
      </c>
    </row>
    <row r="34" spans="1:5" ht="15.75">
      <c r="A34" s="79" t="s">
        <v>308</v>
      </c>
      <c r="B34" s="104" t="s">
        <v>309</v>
      </c>
      <c r="C34" s="98">
        <v>12000</v>
      </c>
      <c r="D34" s="98">
        <v>42072</v>
      </c>
      <c r="E34" s="98">
        <v>44712</v>
      </c>
    </row>
    <row r="35" spans="1:5" ht="15.75">
      <c r="A35" s="79" t="s">
        <v>310</v>
      </c>
      <c r="B35" s="104" t="s">
        <v>311</v>
      </c>
      <c r="C35" s="98">
        <v>1435000</v>
      </c>
      <c r="D35" s="98">
        <v>1435000</v>
      </c>
      <c r="E35" s="98">
        <v>1255071</v>
      </c>
    </row>
    <row r="36" spans="1:5" ht="15.75">
      <c r="A36" s="107" t="s">
        <v>312</v>
      </c>
      <c r="B36" s="104" t="s">
        <v>313</v>
      </c>
      <c r="C36" s="98"/>
      <c r="D36" s="98"/>
      <c r="E36" s="98"/>
    </row>
    <row r="37" spans="1:5" ht="15.75">
      <c r="A37" s="78" t="s">
        <v>314</v>
      </c>
      <c r="B37" s="104" t="s">
        <v>315</v>
      </c>
      <c r="C37" s="98">
        <v>160000</v>
      </c>
      <c r="D37" s="98">
        <v>411448</v>
      </c>
      <c r="E37" s="98">
        <v>426097</v>
      </c>
    </row>
    <row r="38" spans="1:5" ht="15.75">
      <c r="A38" s="79" t="s">
        <v>316</v>
      </c>
      <c r="B38" s="104" t="s">
        <v>317</v>
      </c>
      <c r="C38" s="98">
        <v>2150000</v>
      </c>
      <c r="D38" s="98">
        <v>2227866</v>
      </c>
      <c r="E38" s="98">
        <v>2756851</v>
      </c>
    </row>
    <row r="39" spans="1:5" ht="15.75">
      <c r="A39" s="12" t="s">
        <v>318</v>
      </c>
      <c r="B39" s="106" t="s">
        <v>319</v>
      </c>
      <c r="C39" s="99">
        <f>SUM(C32:C38)</f>
        <v>5507000</v>
      </c>
      <c r="D39" s="99">
        <v>5521032</v>
      </c>
      <c r="E39" s="99">
        <f>SUM(E32:E38)</f>
        <v>6067306</v>
      </c>
    </row>
    <row r="40" spans="1:5" ht="15.75">
      <c r="A40" s="79" t="s">
        <v>320</v>
      </c>
      <c r="B40" s="104" t="s">
        <v>321</v>
      </c>
      <c r="C40" s="98">
        <v>0</v>
      </c>
      <c r="D40" s="98"/>
      <c r="E40" s="98"/>
    </row>
    <row r="41" spans="1:5" ht="15.75">
      <c r="A41" s="79" t="s">
        <v>322</v>
      </c>
      <c r="B41" s="104" t="s">
        <v>323</v>
      </c>
      <c r="C41" s="98">
        <v>0</v>
      </c>
      <c r="D41" s="98"/>
      <c r="E41" s="98"/>
    </row>
    <row r="42" spans="1:5" ht="15.75">
      <c r="A42" s="12" t="s">
        <v>324</v>
      </c>
      <c r="B42" s="106" t="s">
        <v>325</v>
      </c>
      <c r="C42" s="99">
        <f>SUM(C40:C41)</f>
        <v>0</v>
      </c>
      <c r="D42" s="99"/>
      <c r="E42" s="99"/>
    </row>
    <row r="43" spans="1:5" ht="15.75">
      <c r="A43" s="79" t="s">
        <v>326</v>
      </c>
      <c r="B43" s="104" t="s">
        <v>327</v>
      </c>
      <c r="C43" s="98">
        <v>2004600</v>
      </c>
      <c r="D43" s="98">
        <v>2004600</v>
      </c>
      <c r="E43" s="98">
        <v>1746471</v>
      </c>
    </row>
    <row r="44" spans="1:5" ht="15.75">
      <c r="A44" s="79" t="s">
        <v>328</v>
      </c>
      <c r="B44" s="104" t="s">
        <v>329</v>
      </c>
      <c r="C44" s="98"/>
      <c r="D44" s="98"/>
      <c r="E44" s="98"/>
    </row>
    <row r="45" spans="1:5" ht="15.75">
      <c r="A45" s="79" t="s">
        <v>330</v>
      </c>
      <c r="B45" s="104" t="s">
        <v>331</v>
      </c>
      <c r="C45" s="98"/>
      <c r="D45" s="98"/>
      <c r="E45" s="98"/>
    </row>
    <row r="46" spans="1:5" ht="15.75">
      <c r="A46" s="79" t="s">
        <v>332</v>
      </c>
      <c r="B46" s="104" t="s">
        <v>333</v>
      </c>
      <c r="C46" s="98"/>
      <c r="D46" s="98"/>
      <c r="E46" s="98"/>
    </row>
    <row r="47" spans="1:5" ht="15.75">
      <c r="A47" s="79" t="s">
        <v>334</v>
      </c>
      <c r="B47" s="104" t="s">
        <v>335</v>
      </c>
      <c r="C47" s="98">
        <v>195000</v>
      </c>
      <c r="D47" s="98">
        <v>363595</v>
      </c>
      <c r="E47" s="98">
        <v>629923</v>
      </c>
    </row>
    <row r="48" spans="1:5" ht="15.75">
      <c r="A48" s="12" t="s">
        <v>336</v>
      </c>
      <c r="B48" s="106" t="s">
        <v>337</v>
      </c>
      <c r="C48" s="99">
        <f>SUM(C43:C47)</f>
        <v>2199600</v>
      </c>
      <c r="D48" s="99">
        <v>2199600</v>
      </c>
      <c r="E48" s="99">
        <f>SUM(E43:E47)</f>
        <v>2376394</v>
      </c>
    </row>
    <row r="49" spans="1:5" ht="15.75">
      <c r="A49" s="12" t="s">
        <v>338</v>
      </c>
      <c r="B49" s="106" t="s">
        <v>339</v>
      </c>
      <c r="C49" s="99">
        <f>SUM(C48,C42,C39,C31,C28)</f>
        <v>9806600</v>
      </c>
      <c r="D49" s="99">
        <v>11173452</v>
      </c>
      <c r="E49" s="99">
        <f>E28+E31+E39+E42+E48</f>
        <v>11251211</v>
      </c>
    </row>
    <row r="50" spans="1:5" ht="15.75">
      <c r="A50" s="80" t="s">
        <v>340</v>
      </c>
      <c r="B50" s="104" t="s">
        <v>341</v>
      </c>
      <c r="C50" s="98">
        <v>0</v>
      </c>
      <c r="D50" s="98"/>
      <c r="E50" s="98"/>
    </row>
    <row r="51" spans="1:5" ht="15.75">
      <c r="A51" s="80" t="s">
        <v>342</v>
      </c>
      <c r="B51" s="104" t="s">
        <v>343</v>
      </c>
      <c r="C51" s="98">
        <v>0</v>
      </c>
      <c r="D51" s="98"/>
      <c r="E51" s="98">
        <v>48000</v>
      </c>
    </row>
    <row r="52" spans="1:5" ht="15.75">
      <c r="A52" s="108" t="s">
        <v>344</v>
      </c>
      <c r="B52" s="104" t="s">
        <v>345</v>
      </c>
      <c r="C52" s="98">
        <v>0</v>
      </c>
      <c r="D52" s="98"/>
      <c r="E52" s="98"/>
    </row>
    <row r="53" spans="1:5" ht="15.75">
      <c r="A53" s="108" t="s">
        <v>346</v>
      </c>
      <c r="B53" s="104" t="s">
        <v>40</v>
      </c>
      <c r="C53" s="98">
        <v>0</v>
      </c>
      <c r="D53" s="98"/>
      <c r="E53" s="98"/>
    </row>
    <row r="54" spans="1:5" ht="15.75">
      <c r="A54" s="108" t="s">
        <v>347</v>
      </c>
      <c r="B54" s="104" t="s">
        <v>348</v>
      </c>
      <c r="C54" s="98">
        <v>0</v>
      </c>
      <c r="D54" s="98"/>
      <c r="E54" s="98"/>
    </row>
    <row r="55" spans="1:5" ht="15.75">
      <c r="A55" s="80" t="s">
        <v>349</v>
      </c>
      <c r="B55" s="104" t="s">
        <v>350</v>
      </c>
      <c r="C55" s="98">
        <v>0</v>
      </c>
      <c r="D55" s="98"/>
      <c r="E55" s="98"/>
    </row>
    <row r="56" spans="1:5" ht="15.75">
      <c r="A56" s="80" t="s">
        <v>351</v>
      </c>
      <c r="B56" s="104" t="s">
        <v>352</v>
      </c>
      <c r="C56" s="98">
        <v>0</v>
      </c>
      <c r="D56" s="98"/>
      <c r="E56" s="98"/>
    </row>
    <row r="57" spans="1:5" ht="15.75">
      <c r="A57" s="80" t="s">
        <v>353</v>
      </c>
      <c r="B57" s="104" t="s">
        <v>41</v>
      </c>
      <c r="C57" s="98">
        <v>1370000</v>
      </c>
      <c r="D57" s="98">
        <v>1370000</v>
      </c>
      <c r="E57" s="98">
        <v>1272000</v>
      </c>
    </row>
    <row r="58" spans="1:5" ht="15.75">
      <c r="A58" s="16" t="s">
        <v>157</v>
      </c>
      <c r="B58" s="106" t="s">
        <v>42</v>
      </c>
      <c r="C58" s="99">
        <f>SUM(C50:C57)</f>
        <v>1370000</v>
      </c>
      <c r="D58" s="99">
        <f>SUM(D50:D57)</f>
        <v>1370000</v>
      </c>
      <c r="E58" s="99">
        <f>SUM(E50:E57)</f>
        <v>1320000</v>
      </c>
    </row>
    <row r="59" spans="1:5" ht="15.75">
      <c r="A59" s="109" t="s">
        <v>354</v>
      </c>
      <c r="B59" s="104" t="s">
        <v>355</v>
      </c>
      <c r="C59" s="98">
        <v>0</v>
      </c>
      <c r="D59" s="98"/>
      <c r="E59" s="98"/>
    </row>
    <row r="60" spans="1:5" ht="15.75">
      <c r="A60" s="109" t="s">
        <v>356</v>
      </c>
      <c r="B60" s="104" t="s">
        <v>357</v>
      </c>
      <c r="C60" s="98">
        <v>0</v>
      </c>
      <c r="D60" s="98">
        <v>159010</v>
      </c>
      <c r="E60" s="98">
        <v>159010</v>
      </c>
    </row>
    <row r="61" spans="1:5" ht="30">
      <c r="A61" s="109" t="s">
        <v>358</v>
      </c>
      <c r="B61" s="104" t="s">
        <v>359</v>
      </c>
      <c r="C61" s="98">
        <v>0</v>
      </c>
      <c r="D61" s="98"/>
      <c r="E61" s="98"/>
    </row>
    <row r="62" spans="1:5" ht="30">
      <c r="A62" s="109" t="s">
        <v>360</v>
      </c>
      <c r="B62" s="104" t="s">
        <v>361</v>
      </c>
      <c r="C62" s="98">
        <v>0</v>
      </c>
      <c r="D62" s="98"/>
      <c r="E62" s="98"/>
    </row>
    <row r="63" spans="1:5" ht="30">
      <c r="A63" s="109" t="s">
        <v>362</v>
      </c>
      <c r="B63" s="104" t="s">
        <v>363</v>
      </c>
      <c r="C63" s="98">
        <v>0</v>
      </c>
      <c r="D63" s="98"/>
      <c r="E63" s="98"/>
    </row>
    <row r="64" spans="1:5" ht="15.75">
      <c r="A64" s="109" t="s">
        <v>158</v>
      </c>
      <c r="B64" s="104" t="s">
        <v>43</v>
      </c>
      <c r="C64" s="98">
        <v>104400</v>
      </c>
      <c r="D64" s="98">
        <f>104400+366000</f>
        <v>470400</v>
      </c>
      <c r="E64" s="98">
        <v>990800</v>
      </c>
    </row>
    <row r="65" spans="1:5" ht="30">
      <c r="A65" s="109" t="s">
        <v>364</v>
      </c>
      <c r="B65" s="104" t="s">
        <v>365</v>
      </c>
      <c r="C65" s="98">
        <v>0</v>
      </c>
      <c r="D65" s="98"/>
      <c r="E65" s="98"/>
    </row>
    <row r="66" spans="1:5" ht="15.75">
      <c r="A66" s="109" t="s">
        <v>467</v>
      </c>
      <c r="B66" s="104" t="s">
        <v>366</v>
      </c>
      <c r="C66" s="98">
        <v>0</v>
      </c>
      <c r="D66" s="98"/>
      <c r="E66" s="98"/>
    </row>
    <row r="67" spans="1:5" ht="15.75">
      <c r="A67" s="109" t="s">
        <v>367</v>
      </c>
      <c r="B67" s="104" t="s">
        <v>368</v>
      </c>
      <c r="C67" s="98">
        <v>0</v>
      </c>
      <c r="D67" s="98"/>
      <c r="E67" s="98" t="s">
        <v>526</v>
      </c>
    </row>
    <row r="68" spans="1:5" ht="15.75">
      <c r="A68" s="110" t="s">
        <v>369</v>
      </c>
      <c r="B68" s="104" t="s">
        <v>370</v>
      </c>
      <c r="C68" s="98">
        <v>0</v>
      </c>
      <c r="D68" s="98"/>
      <c r="E68" s="98"/>
    </row>
    <row r="69" spans="1:5" ht="15.75">
      <c r="A69" s="109" t="s">
        <v>371</v>
      </c>
      <c r="B69" s="104" t="s">
        <v>372</v>
      </c>
      <c r="C69" s="98">
        <v>255720</v>
      </c>
      <c r="D69" s="98">
        <v>302480</v>
      </c>
      <c r="E69" s="98">
        <v>265720</v>
      </c>
    </row>
    <row r="70" spans="1:5" ht="15.75">
      <c r="A70" s="110" t="s">
        <v>485</v>
      </c>
      <c r="B70" s="104" t="s">
        <v>484</v>
      </c>
      <c r="C70" s="98">
        <v>663221</v>
      </c>
      <c r="D70" s="179">
        <f>1977753+404040-366000</f>
        <v>2015793</v>
      </c>
      <c r="E70" s="98">
        <v>1104471</v>
      </c>
    </row>
    <row r="71" spans="1:5" ht="15.75">
      <c r="A71" s="16" t="s">
        <v>373</v>
      </c>
      <c r="B71" s="106" t="s">
        <v>374</v>
      </c>
      <c r="C71" s="99">
        <f>SUM(C59:C70)</f>
        <v>1023341</v>
      </c>
      <c r="D71" s="99">
        <f>SUM(D59:D70)</f>
        <v>2947683</v>
      </c>
      <c r="E71" s="99">
        <f>SUM(E59:E70)</f>
        <v>2520001</v>
      </c>
    </row>
    <row r="72" spans="1:5" ht="15.75">
      <c r="A72" s="81" t="s">
        <v>1</v>
      </c>
      <c r="B72" s="106"/>
      <c r="C72" s="99">
        <v>0</v>
      </c>
      <c r="D72" s="98"/>
      <c r="E72" s="99"/>
    </row>
    <row r="73" spans="1:5" ht="15.75">
      <c r="A73" s="111" t="s">
        <v>375</v>
      </c>
      <c r="B73" s="104" t="s">
        <v>376</v>
      </c>
      <c r="C73" s="98">
        <v>0</v>
      </c>
      <c r="D73" s="98"/>
      <c r="E73" s="99"/>
    </row>
    <row r="74" spans="1:5" ht="15.75">
      <c r="A74" s="111" t="s">
        <v>377</v>
      </c>
      <c r="B74" s="104" t="s">
        <v>378</v>
      </c>
      <c r="C74" s="98">
        <v>5043620</v>
      </c>
      <c r="D74" s="98">
        <v>5043620</v>
      </c>
      <c r="E74" s="98">
        <v>937500</v>
      </c>
    </row>
    <row r="75" spans="1:5" ht="15.75">
      <c r="A75" s="111" t="s">
        <v>379</v>
      </c>
      <c r="B75" s="104" t="s">
        <v>380</v>
      </c>
      <c r="C75" s="98"/>
      <c r="D75" s="98"/>
      <c r="E75" s="98">
        <v>1487320</v>
      </c>
    </row>
    <row r="76" spans="1:5" ht="15.75">
      <c r="A76" s="111" t="s">
        <v>381</v>
      </c>
      <c r="B76" s="104" t="s">
        <v>382</v>
      </c>
      <c r="C76" s="98">
        <v>0</v>
      </c>
      <c r="D76" s="98">
        <v>2747239</v>
      </c>
      <c r="E76" s="98"/>
    </row>
    <row r="77" spans="1:5" ht="15.75">
      <c r="A77" s="78" t="s">
        <v>383</v>
      </c>
      <c r="B77" s="104" t="s">
        <v>384</v>
      </c>
      <c r="C77" s="98"/>
      <c r="D77" s="98"/>
      <c r="E77" s="98">
        <v>4294116</v>
      </c>
    </row>
    <row r="78" spans="1:5" ht="15.75">
      <c r="A78" s="78" t="s">
        <v>385</v>
      </c>
      <c r="B78" s="104" t="s">
        <v>386</v>
      </c>
      <c r="C78" s="98"/>
      <c r="D78" s="98"/>
      <c r="E78" s="98"/>
    </row>
    <row r="79" spans="1:5" ht="15.75">
      <c r="A79" s="78" t="s">
        <v>387</v>
      </c>
      <c r="B79" s="104" t="s">
        <v>388</v>
      </c>
      <c r="C79" s="98">
        <v>1362380</v>
      </c>
      <c r="D79" s="98">
        <v>1362380</v>
      </c>
      <c r="E79" s="98">
        <v>1488200</v>
      </c>
    </row>
    <row r="80" spans="1:5" ht="15.75">
      <c r="A80" s="17" t="s">
        <v>389</v>
      </c>
      <c r="B80" s="106" t="s">
        <v>390</v>
      </c>
      <c r="C80" s="99">
        <f>SUM(C73:C79)</f>
        <v>6406000</v>
      </c>
      <c r="D80" s="99">
        <f>SUM(D73:D79)</f>
        <v>9153239</v>
      </c>
      <c r="E80" s="99">
        <f>SUM(E73:E79)</f>
        <v>8207136</v>
      </c>
    </row>
    <row r="81" spans="1:5" ht="15.75">
      <c r="A81" s="80" t="s">
        <v>391</v>
      </c>
      <c r="B81" s="104" t="s">
        <v>392</v>
      </c>
      <c r="C81" s="98">
        <v>3331061</v>
      </c>
      <c r="D81" s="98">
        <v>3331061</v>
      </c>
      <c r="E81" s="98">
        <v>572944</v>
      </c>
    </row>
    <row r="82" spans="1:5" ht="15.75">
      <c r="A82" s="80" t="s">
        <v>393</v>
      </c>
      <c r="B82" s="104" t="s">
        <v>394</v>
      </c>
      <c r="C82" s="98">
        <v>0</v>
      </c>
      <c r="D82" s="98"/>
      <c r="E82" s="98"/>
    </row>
    <row r="83" spans="1:5" ht="15.75">
      <c r="A83" s="80" t="s">
        <v>395</v>
      </c>
      <c r="B83" s="104" t="s">
        <v>396</v>
      </c>
      <c r="C83" s="98">
        <v>300000</v>
      </c>
      <c r="D83" s="98">
        <v>300000</v>
      </c>
      <c r="E83" s="98">
        <v>1915122</v>
      </c>
    </row>
    <row r="84" spans="1:5" ht="15.75">
      <c r="A84" s="80" t="s">
        <v>397</v>
      </c>
      <c r="B84" s="104" t="s">
        <v>398</v>
      </c>
      <c r="C84" s="98">
        <v>980380</v>
      </c>
      <c r="D84" s="98">
        <v>980380</v>
      </c>
      <c r="E84" s="98">
        <v>987380</v>
      </c>
    </row>
    <row r="85" spans="1:5" ht="15.75">
      <c r="A85" s="16" t="s">
        <v>399</v>
      </c>
      <c r="B85" s="106" t="s">
        <v>400</v>
      </c>
      <c r="C85" s="99">
        <f>SUM(C81:C84)</f>
        <v>4611441</v>
      </c>
      <c r="D85" s="99">
        <f>SUM(D81:D84)</f>
        <v>4611441</v>
      </c>
      <c r="E85" s="99">
        <f>SUM(E81:E84)</f>
        <v>3475446</v>
      </c>
    </row>
    <row r="86" spans="1:5" ht="30">
      <c r="A86" s="80" t="s">
        <v>401</v>
      </c>
      <c r="B86" s="104" t="s">
        <v>402</v>
      </c>
      <c r="C86" s="98">
        <v>0</v>
      </c>
      <c r="D86" s="98"/>
      <c r="E86" s="99"/>
    </row>
    <row r="87" spans="1:5" ht="30">
      <c r="A87" s="80" t="s">
        <v>403</v>
      </c>
      <c r="B87" s="104" t="s">
        <v>404</v>
      </c>
      <c r="C87" s="98">
        <v>0</v>
      </c>
      <c r="D87" s="98"/>
      <c r="E87" s="98"/>
    </row>
    <row r="88" spans="1:5" ht="30">
      <c r="A88" s="80" t="s">
        <v>405</v>
      </c>
      <c r="B88" s="104" t="s">
        <v>406</v>
      </c>
      <c r="C88" s="98">
        <v>0</v>
      </c>
      <c r="D88" s="98"/>
      <c r="E88" s="98"/>
    </row>
    <row r="89" spans="1:5" ht="15.75">
      <c r="A89" s="80" t="s">
        <v>407</v>
      </c>
      <c r="B89" s="104" t="s">
        <v>408</v>
      </c>
      <c r="C89" s="98">
        <v>0</v>
      </c>
      <c r="D89" s="98"/>
      <c r="E89" s="98"/>
    </row>
    <row r="90" spans="1:5" ht="30">
      <c r="A90" s="80" t="s">
        <v>409</v>
      </c>
      <c r="B90" s="104" t="s">
        <v>410</v>
      </c>
      <c r="C90" s="98">
        <v>0</v>
      </c>
      <c r="D90" s="98"/>
      <c r="E90" s="98"/>
    </row>
    <row r="91" spans="1:5" ht="30">
      <c r="A91" s="80" t="s">
        <v>411</v>
      </c>
      <c r="B91" s="104" t="s">
        <v>412</v>
      </c>
      <c r="C91" s="98">
        <v>0</v>
      </c>
      <c r="D91" s="98"/>
      <c r="E91" s="98"/>
    </row>
    <row r="92" spans="1:5" ht="15.75">
      <c r="A92" s="80" t="s">
        <v>413</v>
      </c>
      <c r="B92" s="104" t="s">
        <v>414</v>
      </c>
      <c r="C92" s="98">
        <v>0</v>
      </c>
      <c r="D92" s="98"/>
      <c r="E92" s="98"/>
    </row>
    <row r="93" spans="1:5" ht="15.75">
      <c r="A93" s="80" t="s">
        <v>415</v>
      </c>
      <c r="B93" s="104" t="s">
        <v>416</v>
      </c>
      <c r="C93" s="98">
        <v>0</v>
      </c>
      <c r="D93" s="98">
        <v>0</v>
      </c>
      <c r="E93" s="98"/>
    </row>
    <row r="94" spans="1:5" ht="15.75">
      <c r="A94" s="16" t="s">
        <v>417</v>
      </c>
      <c r="B94" s="106" t="s">
        <v>418</v>
      </c>
      <c r="C94" s="99">
        <f>SUM(C93)</f>
        <v>0</v>
      </c>
      <c r="D94" s="99">
        <f>SUM(D86:D93)</f>
        <v>0</v>
      </c>
      <c r="E94" s="98"/>
    </row>
    <row r="95" spans="1:5" ht="15.75">
      <c r="A95" s="81" t="s">
        <v>0</v>
      </c>
      <c r="B95" s="106"/>
      <c r="C95" s="99">
        <f>SUM(C80+C85+C94)</f>
        <v>11017441</v>
      </c>
      <c r="D95" s="99">
        <f>SUM(D80+D85+D94)</f>
        <v>13764680</v>
      </c>
      <c r="E95" s="99">
        <f>SUM(E80+E85+E94)</f>
        <v>11682582</v>
      </c>
    </row>
    <row r="96" spans="1:5" ht="15.75">
      <c r="A96" s="83" t="s">
        <v>419</v>
      </c>
      <c r="B96" s="112" t="s">
        <v>420</v>
      </c>
      <c r="C96" s="99">
        <f>SUM(C94+C85+C80+C71+C58+C49+C24+C23)</f>
        <v>31390559</v>
      </c>
      <c r="D96" s="99">
        <f>SUM(D23+D24+D49+D58+D71+D80+D85+D94)</f>
        <v>37450298</v>
      </c>
      <c r="E96" s="99">
        <f>SUM(E23+E24+E49+E58+E71+E80+E85+E94)</f>
        <v>36682439</v>
      </c>
    </row>
    <row r="97" spans="1:5" ht="15.75">
      <c r="A97" s="80" t="s">
        <v>421</v>
      </c>
      <c r="B97" s="79" t="s">
        <v>422</v>
      </c>
      <c r="C97" s="122">
        <v>0</v>
      </c>
      <c r="D97" s="113"/>
      <c r="E97" s="99"/>
    </row>
    <row r="98" spans="1:5" ht="15.75">
      <c r="A98" s="80" t="s">
        <v>423</v>
      </c>
      <c r="B98" s="79" t="s">
        <v>424</v>
      </c>
      <c r="C98" s="122">
        <v>0</v>
      </c>
      <c r="D98" s="113"/>
      <c r="E98" s="122"/>
    </row>
    <row r="99" spans="1:5" ht="15.75">
      <c r="A99" s="80" t="s">
        <v>425</v>
      </c>
      <c r="B99" s="79" t="s">
        <v>426</v>
      </c>
      <c r="C99" s="122">
        <v>0</v>
      </c>
      <c r="D99" s="113"/>
      <c r="E99" s="122"/>
    </row>
    <row r="100" spans="1:5" ht="15.75">
      <c r="A100" s="16" t="s">
        <v>427</v>
      </c>
      <c r="B100" s="12" t="s">
        <v>428</v>
      </c>
      <c r="C100" s="123">
        <v>0</v>
      </c>
      <c r="D100" s="114"/>
      <c r="E100" s="122"/>
    </row>
    <row r="101" spans="1:5" ht="15.75">
      <c r="A101" s="86" t="s">
        <v>429</v>
      </c>
      <c r="B101" s="79" t="s">
        <v>430</v>
      </c>
      <c r="C101" s="124">
        <v>0</v>
      </c>
      <c r="D101" s="115"/>
      <c r="E101" s="123"/>
    </row>
    <row r="102" spans="1:5" ht="15.75">
      <c r="A102" s="86" t="s">
        <v>431</v>
      </c>
      <c r="B102" s="79" t="s">
        <v>432</v>
      </c>
      <c r="C102" s="124">
        <v>0</v>
      </c>
      <c r="D102" s="115"/>
      <c r="E102" s="124"/>
    </row>
    <row r="103" spans="1:5" ht="15.75">
      <c r="A103" s="80" t="s">
        <v>433</v>
      </c>
      <c r="B103" s="79" t="s">
        <v>434</v>
      </c>
      <c r="C103" s="122">
        <v>0</v>
      </c>
      <c r="D103" s="113"/>
      <c r="E103" s="124"/>
    </row>
    <row r="104" spans="1:5" ht="15.75">
      <c r="A104" s="80" t="s">
        <v>435</v>
      </c>
      <c r="B104" s="79" t="s">
        <v>436</v>
      </c>
      <c r="C104" s="122">
        <v>0</v>
      </c>
      <c r="D104" s="113"/>
      <c r="E104" s="122"/>
    </row>
    <row r="105" spans="1:5" ht="15.75">
      <c r="A105" s="11" t="s">
        <v>437</v>
      </c>
      <c r="B105" s="12" t="s">
        <v>438</v>
      </c>
      <c r="C105" s="117">
        <v>0</v>
      </c>
      <c r="D105" s="116"/>
      <c r="E105" s="122"/>
    </row>
    <row r="106" spans="1:5" ht="15.75">
      <c r="A106" s="86" t="s">
        <v>439</v>
      </c>
      <c r="B106" s="79" t="s">
        <v>440</v>
      </c>
      <c r="C106" s="124">
        <v>0</v>
      </c>
      <c r="D106" s="115"/>
      <c r="E106" s="117"/>
    </row>
    <row r="107" spans="1:5" ht="15.75">
      <c r="A107" s="86" t="s">
        <v>441</v>
      </c>
      <c r="B107" s="79" t="s">
        <v>442</v>
      </c>
      <c r="C107" s="124">
        <v>502915</v>
      </c>
      <c r="D107" s="124">
        <v>502915</v>
      </c>
      <c r="E107" s="124">
        <v>502915</v>
      </c>
    </row>
    <row r="108" spans="1:5" ht="15.75">
      <c r="A108" s="11" t="s">
        <v>443</v>
      </c>
      <c r="B108" s="12" t="s">
        <v>444</v>
      </c>
      <c r="C108" s="117">
        <v>0</v>
      </c>
      <c r="D108" s="124"/>
      <c r="E108" s="124"/>
    </row>
    <row r="109" spans="1:5" ht="15.75">
      <c r="A109" s="86" t="s">
        <v>445</v>
      </c>
      <c r="B109" s="79" t="s">
        <v>446</v>
      </c>
      <c r="C109" s="124">
        <v>0</v>
      </c>
      <c r="D109" s="124"/>
      <c r="E109" s="117"/>
    </row>
    <row r="110" spans="1:5" ht="15.75">
      <c r="A110" s="86" t="s">
        <v>447</v>
      </c>
      <c r="B110" s="79" t="s">
        <v>448</v>
      </c>
      <c r="C110" s="124">
        <v>0</v>
      </c>
      <c r="D110" s="124"/>
      <c r="E110" s="124"/>
    </row>
    <row r="111" spans="1:5" ht="15.75">
      <c r="A111" s="86" t="s">
        <v>449</v>
      </c>
      <c r="B111" s="79" t="s">
        <v>450</v>
      </c>
      <c r="C111" s="124">
        <v>0</v>
      </c>
      <c r="D111" s="124"/>
      <c r="E111" s="124"/>
    </row>
    <row r="112" spans="1:5" ht="15.75">
      <c r="A112" s="11" t="s">
        <v>451</v>
      </c>
      <c r="B112" s="12" t="s">
        <v>452</v>
      </c>
      <c r="C112" s="117">
        <f>SUM(C100+C105+C108+C107)</f>
        <v>502915</v>
      </c>
      <c r="D112" s="117">
        <f>SUM(D100+D105+D108+D107)</f>
        <v>502915</v>
      </c>
      <c r="E112" s="117">
        <f>SUM(E100+E105+E108+E107)</f>
        <v>502915</v>
      </c>
    </row>
    <row r="113" spans="1:5" ht="15.75">
      <c r="A113" s="86" t="s">
        <v>453</v>
      </c>
      <c r="B113" s="79" t="s">
        <v>454</v>
      </c>
      <c r="C113" s="124">
        <v>0</v>
      </c>
      <c r="D113" s="115"/>
      <c r="E113" s="117">
        <v>0</v>
      </c>
    </row>
    <row r="114" spans="1:5" ht="15.75">
      <c r="A114" s="80" t="s">
        <v>455</v>
      </c>
      <c r="B114" s="79" t="s">
        <v>456</v>
      </c>
      <c r="C114" s="122">
        <v>0</v>
      </c>
      <c r="D114" s="113"/>
      <c r="E114" s="124"/>
    </row>
    <row r="115" spans="1:5" ht="15.75">
      <c r="A115" s="86" t="s">
        <v>457</v>
      </c>
      <c r="B115" s="79" t="s">
        <v>458</v>
      </c>
      <c r="C115" s="124">
        <v>0</v>
      </c>
      <c r="D115" s="115"/>
      <c r="E115" s="122"/>
    </row>
    <row r="116" spans="1:5" ht="15.75">
      <c r="A116" s="86" t="s">
        <v>459</v>
      </c>
      <c r="B116" s="79" t="s">
        <v>460</v>
      </c>
      <c r="C116" s="124">
        <v>0</v>
      </c>
      <c r="D116" s="10"/>
      <c r="E116" s="124"/>
    </row>
    <row r="117" spans="1:5" ht="15.75">
      <c r="A117" s="11" t="s">
        <v>461</v>
      </c>
      <c r="B117" s="12" t="s">
        <v>462</v>
      </c>
      <c r="C117" s="117">
        <v>0</v>
      </c>
      <c r="D117" s="116"/>
      <c r="E117" s="124"/>
    </row>
    <row r="118" spans="1:5" ht="15.75">
      <c r="A118" s="80" t="s">
        <v>463</v>
      </c>
      <c r="B118" s="79" t="s">
        <v>464</v>
      </c>
      <c r="C118" s="122">
        <v>0</v>
      </c>
      <c r="D118" s="113"/>
      <c r="E118" s="117"/>
    </row>
    <row r="119" spans="1:5" ht="15.75">
      <c r="A119" s="87" t="s">
        <v>465</v>
      </c>
      <c r="B119" s="88" t="s">
        <v>466</v>
      </c>
      <c r="C119" s="117">
        <f>C112</f>
        <v>502915</v>
      </c>
      <c r="D119" s="117">
        <f>+D112</f>
        <v>502915</v>
      </c>
      <c r="E119" s="117">
        <f>+E112</f>
        <v>502915</v>
      </c>
    </row>
    <row r="120" spans="1:5" ht="15.75">
      <c r="A120" s="89" t="s">
        <v>192</v>
      </c>
      <c r="B120" s="90"/>
      <c r="C120" s="117">
        <f>C23+C24+C49+C58+C71+C80+C85+C94+C119</f>
        <v>31893474</v>
      </c>
      <c r="D120" s="117">
        <f>D23+D24+D49+D58+D71+D80+D85+D94+D119</f>
        <v>37953213</v>
      </c>
      <c r="E120" s="117">
        <f>E23+E24+E49+E58+E71+E80+E85+E94+E119</f>
        <v>37185354</v>
      </c>
    </row>
    <row r="121" spans="1:5" ht="15.75">
      <c r="A121" s="121"/>
      <c r="B121" s="120"/>
      <c r="C121" s="209"/>
      <c r="D121" s="210"/>
      <c r="E121" s="117"/>
    </row>
    <row r="122" spans="1:5" ht="15">
      <c r="A122" s="119"/>
      <c r="B122" s="118"/>
      <c r="C122" s="118"/>
      <c r="D122" s="118"/>
      <c r="E122" s="118"/>
    </row>
    <row r="123" spans="2:5" ht="15">
      <c r="B123" s="118"/>
      <c r="C123" s="118"/>
      <c r="D123" s="118"/>
      <c r="E123" s="118"/>
    </row>
    <row r="124" spans="2:5" ht="15">
      <c r="B124" s="118"/>
      <c r="C124" s="118"/>
      <c r="D124" s="118"/>
      <c r="E124" s="118"/>
    </row>
    <row r="125" spans="2:5" ht="15">
      <c r="B125" s="118"/>
      <c r="C125" s="118"/>
      <c r="D125" s="118"/>
      <c r="E125" s="118"/>
    </row>
    <row r="126" spans="1:5" ht="15">
      <c r="A126" t="s">
        <v>527</v>
      </c>
      <c r="B126" s="118"/>
      <c r="C126" s="118"/>
      <c r="D126" s="118"/>
      <c r="E126" s="118"/>
    </row>
    <row r="127" spans="2:5" ht="15">
      <c r="B127" s="118"/>
      <c r="C127" s="118"/>
      <c r="D127" s="118"/>
      <c r="E127" s="118"/>
    </row>
    <row r="128" spans="2:5" ht="15">
      <c r="B128" s="118"/>
      <c r="C128" s="118"/>
      <c r="D128" s="118"/>
      <c r="E128" s="118"/>
    </row>
    <row r="129" spans="2:5" ht="15">
      <c r="B129" s="118"/>
      <c r="C129" s="118"/>
      <c r="D129" s="118"/>
      <c r="E129" s="118"/>
    </row>
    <row r="130" spans="2:5" ht="15">
      <c r="B130" s="118"/>
      <c r="C130" s="118"/>
      <c r="D130" s="118"/>
      <c r="E130" s="118"/>
    </row>
    <row r="131" spans="2:5" ht="15">
      <c r="B131" s="118"/>
      <c r="C131" s="118"/>
      <c r="D131" s="118"/>
      <c r="E131" s="118"/>
    </row>
    <row r="132" spans="2:5" ht="15">
      <c r="B132" s="118"/>
      <c r="C132" s="118"/>
      <c r="D132" s="118"/>
      <c r="E132" s="118"/>
    </row>
    <row r="133" spans="2:5" ht="15">
      <c r="B133" s="118"/>
      <c r="C133" s="118"/>
      <c r="D133" s="118"/>
      <c r="E133" s="118"/>
    </row>
    <row r="134" spans="2:5" ht="15">
      <c r="B134" s="118"/>
      <c r="C134" s="118"/>
      <c r="D134" s="118"/>
      <c r="E134" s="118"/>
    </row>
    <row r="135" spans="2:5" ht="15">
      <c r="B135" s="118"/>
      <c r="C135" s="118"/>
      <c r="D135" s="118"/>
      <c r="E135" s="118"/>
    </row>
    <row r="136" spans="2:5" ht="15">
      <c r="B136" s="118"/>
      <c r="C136" s="118"/>
      <c r="D136" s="118"/>
      <c r="E136" s="118"/>
    </row>
    <row r="137" spans="2:5" ht="15">
      <c r="B137" s="118"/>
      <c r="C137" s="118"/>
      <c r="D137" s="118"/>
      <c r="E137" s="118"/>
    </row>
    <row r="138" spans="2:5" ht="15">
      <c r="B138" s="118"/>
      <c r="C138" s="118"/>
      <c r="D138" s="118"/>
      <c r="E138" s="118"/>
    </row>
    <row r="139" spans="2:5" ht="15">
      <c r="B139" s="118"/>
      <c r="C139" s="118"/>
      <c r="D139" s="118"/>
      <c r="E139" s="118"/>
    </row>
    <row r="140" spans="2:5" ht="15">
      <c r="B140" s="118"/>
      <c r="C140" s="118"/>
      <c r="D140" s="118"/>
      <c r="E140" s="118"/>
    </row>
    <row r="141" spans="2:5" ht="15">
      <c r="B141" s="118"/>
      <c r="C141" s="118"/>
      <c r="D141" s="118"/>
      <c r="E141" s="118"/>
    </row>
    <row r="142" spans="2:5" ht="15">
      <c r="B142" s="118"/>
      <c r="C142" s="118"/>
      <c r="D142" s="118"/>
      <c r="E142" s="118"/>
    </row>
    <row r="143" spans="2:5" ht="15">
      <c r="B143" s="118"/>
      <c r="C143" s="118"/>
      <c r="D143" s="118"/>
      <c r="E143" s="118"/>
    </row>
    <row r="144" spans="2:5" ht="15">
      <c r="B144" s="118"/>
      <c r="C144" s="118"/>
      <c r="D144" s="118"/>
      <c r="E144" s="118"/>
    </row>
    <row r="145" spans="2:5" ht="15">
      <c r="B145" s="118"/>
      <c r="C145" s="118"/>
      <c r="D145" s="118"/>
      <c r="E145" s="118"/>
    </row>
    <row r="146" spans="2:5" ht="15">
      <c r="B146" s="118"/>
      <c r="C146" s="118"/>
      <c r="D146" s="118"/>
      <c r="E146" s="118"/>
    </row>
    <row r="147" spans="2:5" ht="15">
      <c r="B147" s="118"/>
      <c r="C147" s="118"/>
      <c r="D147" s="118"/>
      <c r="E147" s="118"/>
    </row>
    <row r="148" spans="2:5" ht="15">
      <c r="B148" s="118"/>
      <c r="C148" s="118"/>
      <c r="D148" s="118"/>
      <c r="E148" s="118"/>
    </row>
    <row r="149" spans="2:5" ht="15">
      <c r="B149" s="118"/>
      <c r="C149" s="118"/>
      <c r="D149" s="118"/>
      <c r="E149" s="118"/>
    </row>
    <row r="150" spans="2:5" ht="15">
      <c r="B150" s="118"/>
      <c r="C150" s="118"/>
      <c r="D150" s="118"/>
      <c r="E150" s="118"/>
    </row>
    <row r="151" spans="2:5" ht="15">
      <c r="B151" s="118"/>
      <c r="C151" s="118"/>
      <c r="D151" s="118"/>
      <c r="E151" s="118"/>
    </row>
    <row r="152" spans="2:5" ht="15">
      <c r="B152" s="118"/>
      <c r="C152" s="118"/>
      <c r="D152" s="118"/>
      <c r="E152" s="118"/>
    </row>
    <row r="153" spans="2:5" ht="15">
      <c r="B153" s="118"/>
      <c r="C153" s="118"/>
      <c r="D153" s="118"/>
      <c r="E153" s="118"/>
    </row>
    <row r="154" spans="2:5" ht="15">
      <c r="B154" s="118"/>
      <c r="C154" s="118"/>
      <c r="D154" s="118"/>
      <c r="E154" s="118"/>
    </row>
    <row r="155" spans="2:5" ht="15">
      <c r="B155" s="118"/>
      <c r="C155" s="118"/>
      <c r="D155" s="118"/>
      <c r="E155" s="118"/>
    </row>
    <row r="156" spans="2:5" ht="15">
      <c r="B156" s="118"/>
      <c r="C156" s="118"/>
      <c r="D156" s="118"/>
      <c r="E156" s="118"/>
    </row>
    <row r="157" spans="2:5" ht="15">
      <c r="B157" s="118"/>
      <c r="C157" s="118"/>
      <c r="D157" s="118"/>
      <c r="E157" s="118"/>
    </row>
    <row r="158" spans="2:5" ht="15">
      <c r="B158" s="118"/>
      <c r="C158" s="118"/>
      <c r="D158" s="118"/>
      <c r="E158" s="118"/>
    </row>
    <row r="159" spans="2:5" ht="15">
      <c r="B159" s="118"/>
      <c r="C159" s="118"/>
      <c r="D159" s="118"/>
      <c r="E159" s="118"/>
    </row>
    <row r="160" spans="2:5" ht="15">
      <c r="B160" s="118"/>
      <c r="C160" s="118"/>
      <c r="D160" s="118"/>
      <c r="E160" s="118"/>
    </row>
    <row r="161" spans="2:5" ht="15">
      <c r="B161" s="118"/>
      <c r="C161" s="118"/>
      <c r="D161" s="118"/>
      <c r="E161" s="118"/>
    </row>
    <row r="162" spans="2:5" ht="15">
      <c r="B162" s="118"/>
      <c r="C162" s="118"/>
      <c r="D162" s="118"/>
      <c r="E162" s="118"/>
    </row>
    <row r="163" spans="2:5" ht="15">
      <c r="B163" s="118"/>
      <c r="C163" s="118"/>
      <c r="D163" s="118"/>
      <c r="E163" s="118"/>
    </row>
    <row r="164" spans="2:5" ht="15">
      <c r="B164" s="118"/>
      <c r="C164" s="118"/>
      <c r="D164" s="118"/>
      <c r="E164" s="118"/>
    </row>
    <row r="165" spans="2:5" ht="15">
      <c r="B165" s="118"/>
      <c r="C165" s="118"/>
      <c r="D165" s="118"/>
      <c r="E165" s="118"/>
    </row>
    <row r="166" spans="2:5" ht="15">
      <c r="B166" s="118"/>
      <c r="C166" s="118"/>
      <c r="D166" s="118"/>
      <c r="E166" s="118"/>
    </row>
    <row r="167" spans="2:5" ht="15">
      <c r="B167" s="118"/>
      <c r="C167" s="118"/>
      <c r="D167" s="118"/>
      <c r="E167" s="118"/>
    </row>
    <row r="168" spans="2:5" ht="15">
      <c r="B168" s="118"/>
      <c r="C168" s="118"/>
      <c r="D168" s="118"/>
      <c r="E168" s="118"/>
    </row>
    <row r="169" spans="2:5" ht="15">
      <c r="B169" s="118"/>
      <c r="C169" s="118"/>
      <c r="D169" s="118"/>
      <c r="E169" s="118"/>
    </row>
  </sheetData>
  <sheetProtection/>
  <mergeCells count="3">
    <mergeCell ref="A1:D1"/>
    <mergeCell ref="C3:D3"/>
    <mergeCell ref="C121:D1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  <headerFooter>
    <oddHeader>&amp;L&amp;"-,Félkövér"Fertőboz Község Önkormányzata
&amp;C&amp;"Times New Roman,Félkövér"&amp;14 2017. évi 
Költségvetés módosítása&amp;R2.melléklet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04"/>
  <sheetViews>
    <sheetView workbookViewId="0" topLeftCell="A79">
      <selection activeCell="A107" sqref="A107"/>
    </sheetView>
  </sheetViews>
  <sheetFormatPr defaultColWidth="9.140625" defaultRowHeight="15"/>
  <cols>
    <col min="1" max="1" width="91.00390625" style="0" customWidth="1"/>
    <col min="3" max="3" width="11.57421875" style="0" customWidth="1"/>
    <col min="4" max="4" width="13.140625" style="0" customWidth="1"/>
    <col min="5" max="5" width="12.421875" style="0" customWidth="1"/>
  </cols>
  <sheetData>
    <row r="1" spans="1:6" ht="24" customHeight="1">
      <c r="A1" s="205" t="s">
        <v>495</v>
      </c>
      <c r="B1" s="206"/>
      <c r="C1" s="206"/>
      <c r="D1" s="206"/>
      <c r="F1" s="23"/>
    </row>
    <row r="2" ht="18">
      <c r="A2" s="15"/>
    </row>
    <row r="3" spans="1:4" ht="15">
      <c r="A3" s="3" t="s">
        <v>9</v>
      </c>
      <c r="C3" s="211" t="s">
        <v>213</v>
      </c>
      <c r="D3" s="212"/>
    </row>
    <row r="4" spans="1:5" ht="31.5">
      <c r="A4" s="1" t="s">
        <v>38</v>
      </c>
      <c r="B4" s="2" t="s">
        <v>18</v>
      </c>
      <c r="C4" s="129" t="s">
        <v>498</v>
      </c>
      <c r="D4" s="129" t="s">
        <v>499</v>
      </c>
      <c r="E4" s="182" t="s">
        <v>525</v>
      </c>
    </row>
    <row r="5" spans="1:5" ht="16.5" customHeight="1">
      <c r="A5" s="77" t="s">
        <v>44</v>
      </c>
      <c r="B5" s="78" t="s">
        <v>45</v>
      </c>
      <c r="C5" s="137">
        <v>9684279</v>
      </c>
      <c r="D5" s="98">
        <v>10684279</v>
      </c>
      <c r="E5" s="183">
        <v>10684279</v>
      </c>
    </row>
    <row r="6" spans="1:5" ht="16.5" customHeight="1">
      <c r="A6" s="79" t="s">
        <v>46</v>
      </c>
      <c r="B6" s="78" t="s">
        <v>47</v>
      </c>
      <c r="C6" s="98">
        <v>0</v>
      </c>
      <c r="D6" s="98">
        <v>0</v>
      </c>
      <c r="E6" s="98"/>
    </row>
    <row r="7" spans="1:5" ht="16.5" customHeight="1">
      <c r="A7" s="79" t="s">
        <v>48</v>
      </c>
      <c r="B7" s="78" t="s">
        <v>49</v>
      </c>
      <c r="C7" s="98">
        <v>1706000</v>
      </c>
      <c r="D7" s="98">
        <v>1706000</v>
      </c>
      <c r="E7" s="98">
        <v>1706000</v>
      </c>
    </row>
    <row r="8" spans="1:5" ht="16.5" customHeight="1">
      <c r="A8" s="79" t="s">
        <v>50</v>
      </c>
      <c r="B8" s="78" t="s">
        <v>51</v>
      </c>
      <c r="C8" s="98">
        <v>1200000</v>
      </c>
      <c r="D8" s="98">
        <v>1200000</v>
      </c>
      <c r="E8" s="98">
        <v>1200000</v>
      </c>
    </row>
    <row r="9" spans="1:5" ht="16.5" customHeight="1">
      <c r="A9" s="79" t="s">
        <v>52</v>
      </c>
      <c r="B9" s="78" t="s">
        <v>53</v>
      </c>
      <c r="C9" s="98">
        <v>0</v>
      </c>
      <c r="D9" s="98">
        <v>1145280</v>
      </c>
      <c r="E9" s="98">
        <v>1145280</v>
      </c>
    </row>
    <row r="10" spans="1:5" ht="16.5" customHeight="1">
      <c r="A10" s="79" t="s">
        <v>54</v>
      </c>
      <c r="B10" s="78" t="s">
        <v>55</v>
      </c>
      <c r="C10" s="98">
        <v>0</v>
      </c>
      <c r="D10" s="98">
        <v>0</v>
      </c>
      <c r="E10" s="98"/>
    </row>
    <row r="11" spans="1:5" ht="16.5" customHeight="1">
      <c r="A11" s="12" t="s">
        <v>195</v>
      </c>
      <c r="B11" s="17" t="s">
        <v>56</v>
      </c>
      <c r="C11" s="99">
        <f>SUM(C5:C10)</f>
        <v>12590279</v>
      </c>
      <c r="D11" s="99">
        <v>14759559</v>
      </c>
      <c r="E11" s="99">
        <f>SUM(E5:E10)</f>
        <v>14735559</v>
      </c>
    </row>
    <row r="12" spans="1:5" ht="16.5" customHeight="1">
      <c r="A12" s="79" t="s">
        <v>57</v>
      </c>
      <c r="B12" s="78" t="s">
        <v>58</v>
      </c>
      <c r="C12" s="98">
        <v>0</v>
      </c>
      <c r="D12" s="98">
        <v>0</v>
      </c>
      <c r="E12" s="98"/>
    </row>
    <row r="13" spans="1:5" ht="30">
      <c r="A13" s="79" t="s">
        <v>59</v>
      </c>
      <c r="B13" s="78" t="s">
        <v>60</v>
      </c>
      <c r="C13" s="98">
        <v>0</v>
      </c>
      <c r="D13" s="98">
        <v>0</v>
      </c>
      <c r="E13" s="98"/>
    </row>
    <row r="14" spans="1:5" ht="30">
      <c r="A14" s="79" t="s">
        <v>159</v>
      </c>
      <c r="B14" s="78" t="s">
        <v>61</v>
      </c>
      <c r="C14" s="98">
        <v>0</v>
      </c>
      <c r="D14" s="98">
        <v>0</v>
      </c>
      <c r="E14" s="98"/>
    </row>
    <row r="15" spans="1:5" ht="30">
      <c r="A15" s="79" t="s">
        <v>160</v>
      </c>
      <c r="B15" s="78" t="s">
        <v>62</v>
      </c>
      <c r="C15" s="98">
        <v>0</v>
      </c>
      <c r="D15" s="98">
        <v>0</v>
      </c>
      <c r="E15" s="98"/>
    </row>
    <row r="16" spans="1:5" ht="16.5" customHeight="1">
      <c r="A16" s="79" t="s">
        <v>161</v>
      </c>
      <c r="B16" s="78" t="s">
        <v>63</v>
      </c>
      <c r="C16" s="98">
        <v>0</v>
      </c>
      <c r="D16" s="98">
        <v>0</v>
      </c>
      <c r="E16" s="98"/>
    </row>
    <row r="17" spans="1:5" ht="16.5" customHeight="1">
      <c r="A17" s="12" t="s">
        <v>196</v>
      </c>
      <c r="B17" s="17" t="s">
        <v>64</v>
      </c>
      <c r="C17" s="99">
        <f>SUM(C11)</f>
        <v>12590279</v>
      </c>
      <c r="D17" s="99">
        <f>SUM(D11:D16)</f>
        <v>14759559</v>
      </c>
      <c r="E17" s="99">
        <f>SUM(E11:E16)</f>
        <v>14735559</v>
      </c>
    </row>
    <row r="18" spans="1:5" ht="16.5" customHeight="1">
      <c r="A18" s="79" t="s">
        <v>165</v>
      </c>
      <c r="B18" s="78" t="s">
        <v>73</v>
      </c>
      <c r="C18" s="98">
        <v>0</v>
      </c>
      <c r="D18" s="98">
        <v>0</v>
      </c>
      <c r="E18" s="98"/>
    </row>
    <row r="19" spans="1:5" ht="16.5" customHeight="1">
      <c r="A19" s="79" t="s">
        <v>166</v>
      </c>
      <c r="B19" s="78" t="s">
        <v>74</v>
      </c>
      <c r="C19" s="98">
        <v>0</v>
      </c>
      <c r="D19" s="98">
        <v>0</v>
      </c>
      <c r="E19" s="98"/>
    </row>
    <row r="20" spans="1:5" ht="16.5" customHeight="1">
      <c r="A20" s="12" t="s">
        <v>198</v>
      </c>
      <c r="B20" s="17" t="s">
        <v>75</v>
      </c>
      <c r="C20" s="98">
        <v>0</v>
      </c>
      <c r="D20" s="98">
        <v>0</v>
      </c>
      <c r="E20" s="98"/>
    </row>
    <row r="21" spans="1:5" ht="16.5" customHeight="1">
      <c r="A21" s="79" t="s">
        <v>167</v>
      </c>
      <c r="B21" s="78" t="s">
        <v>76</v>
      </c>
      <c r="C21" s="98">
        <v>0</v>
      </c>
      <c r="D21" s="98">
        <v>0</v>
      </c>
      <c r="E21" s="98"/>
    </row>
    <row r="22" spans="1:5" ht="16.5" customHeight="1">
      <c r="A22" s="79" t="s">
        <v>168</v>
      </c>
      <c r="B22" s="78" t="s">
        <v>77</v>
      </c>
      <c r="C22" s="98">
        <v>0</v>
      </c>
      <c r="D22" s="98">
        <v>0</v>
      </c>
      <c r="E22" s="98"/>
    </row>
    <row r="23" spans="1:5" ht="16.5" customHeight="1">
      <c r="A23" s="79" t="s">
        <v>169</v>
      </c>
      <c r="B23" s="78" t="s">
        <v>78</v>
      </c>
      <c r="C23" s="98">
        <v>8248000</v>
      </c>
      <c r="D23" s="98">
        <v>8248000</v>
      </c>
      <c r="E23" s="98">
        <v>8248000</v>
      </c>
    </row>
    <row r="24" spans="1:5" ht="16.5" customHeight="1">
      <c r="A24" s="79" t="s">
        <v>170</v>
      </c>
      <c r="B24" s="78" t="s">
        <v>79</v>
      </c>
      <c r="C24" s="98">
        <v>2500000</v>
      </c>
      <c r="D24" s="98">
        <v>4382050</v>
      </c>
      <c r="E24" s="98">
        <v>5141600</v>
      </c>
    </row>
    <row r="25" spans="1:5" ht="16.5" customHeight="1">
      <c r="A25" s="79" t="s">
        <v>171</v>
      </c>
      <c r="B25" s="78" t="s">
        <v>80</v>
      </c>
      <c r="C25" s="98">
        <v>0</v>
      </c>
      <c r="D25" s="98">
        <v>0</v>
      </c>
      <c r="E25" s="98"/>
    </row>
    <row r="26" spans="1:5" ht="16.5" customHeight="1">
      <c r="A26" s="79" t="s">
        <v>81</v>
      </c>
      <c r="B26" s="78" t="s">
        <v>82</v>
      </c>
      <c r="C26" s="98">
        <v>0</v>
      </c>
      <c r="D26" s="98">
        <v>0</v>
      </c>
      <c r="E26" s="98"/>
    </row>
    <row r="27" spans="1:5" ht="16.5" customHeight="1">
      <c r="A27" s="79" t="s">
        <v>172</v>
      </c>
      <c r="B27" s="78" t="s">
        <v>83</v>
      </c>
      <c r="C27" s="98">
        <v>1000000</v>
      </c>
      <c r="D27" s="98">
        <v>1095056</v>
      </c>
      <c r="E27" s="98">
        <v>1500000</v>
      </c>
    </row>
    <row r="28" spans="1:5" ht="16.5" customHeight="1">
      <c r="A28" s="79" t="s">
        <v>173</v>
      </c>
      <c r="B28" s="78" t="s">
        <v>84</v>
      </c>
      <c r="C28" s="98">
        <v>0</v>
      </c>
      <c r="D28" s="98">
        <v>0</v>
      </c>
      <c r="E28" s="98"/>
    </row>
    <row r="29" spans="1:5" ht="16.5" customHeight="1">
      <c r="A29" s="12" t="s">
        <v>199</v>
      </c>
      <c r="B29" s="17" t="s">
        <v>85</v>
      </c>
      <c r="C29" s="99">
        <f>SUM(C24:C28)</f>
        <v>3500000</v>
      </c>
      <c r="D29" s="99">
        <f>SUM(D24:D28)</f>
        <v>5477106</v>
      </c>
      <c r="E29" s="99">
        <f>SUM(E24:E28)</f>
        <v>6641600</v>
      </c>
    </row>
    <row r="30" spans="1:5" ht="16.5" customHeight="1">
      <c r="A30" s="79" t="s">
        <v>174</v>
      </c>
      <c r="B30" s="78" t="s">
        <v>86</v>
      </c>
      <c r="C30" s="98">
        <v>40000</v>
      </c>
      <c r="D30" s="98">
        <v>40000</v>
      </c>
      <c r="E30" s="98">
        <v>40000</v>
      </c>
    </row>
    <row r="31" spans="1:5" ht="16.5" customHeight="1">
      <c r="A31" s="12" t="s">
        <v>200</v>
      </c>
      <c r="B31" s="17" t="s">
        <v>87</v>
      </c>
      <c r="C31" s="99">
        <f>SUM(C29+C20+C21+C23+C22+C30)</f>
        <v>11788000</v>
      </c>
      <c r="D31" s="99">
        <v>14282743</v>
      </c>
      <c r="E31" s="99">
        <f>SUM(E29+E20+E21+E23+E22+E30)</f>
        <v>14929600</v>
      </c>
    </row>
    <row r="32" spans="1:5" ht="16.5" customHeight="1">
      <c r="A32" s="80" t="s">
        <v>88</v>
      </c>
      <c r="B32" s="78" t="s">
        <v>89</v>
      </c>
      <c r="C32" s="98">
        <v>0</v>
      </c>
      <c r="D32" s="98">
        <v>0</v>
      </c>
      <c r="E32" s="98"/>
    </row>
    <row r="33" spans="1:5" ht="16.5" customHeight="1">
      <c r="A33" s="80" t="s">
        <v>175</v>
      </c>
      <c r="B33" s="78" t="s">
        <v>90</v>
      </c>
      <c r="C33" s="98">
        <v>1760000</v>
      </c>
      <c r="D33" s="98">
        <v>1794546</v>
      </c>
      <c r="E33" s="98">
        <v>1765000</v>
      </c>
    </row>
    <row r="34" spans="1:5" ht="16.5" customHeight="1">
      <c r="A34" s="80" t="s">
        <v>176</v>
      </c>
      <c r="B34" s="78" t="s">
        <v>91</v>
      </c>
      <c r="C34" s="98">
        <v>0</v>
      </c>
      <c r="D34" s="98">
        <v>0</v>
      </c>
      <c r="E34" s="98"/>
    </row>
    <row r="35" spans="1:5" ht="16.5" customHeight="1">
      <c r="A35" s="80" t="s">
        <v>177</v>
      </c>
      <c r="B35" s="78" t="s">
        <v>92</v>
      </c>
      <c r="C35" s="98">
        <v>4269456</v>
      </c>
      <c r="D35" s="98">
        <f>3757042+82050+395818</f>
        <v>4234910</v>
      </c>
      <c r="E35" s="98">
        <v>4269456</v>
      </c>
    </row>
    <row r="36" spans="1:5" ht="16.5" customHeight="1">
      <c r="A36" s="80" t="s">
        <v>93</v>
      </c>
      <c r="B36" s="78" t="s">
        <v>94</v>
      </c>
      <c r="C36" s="98">
        <v>0</v>
      </c>
      <c r="D36" s="98">
        <v>0</v>
      </c>
      <c r="E36" s="98"/>
    </row>
    <row r="37" spans="1:5" ht="16.5" customHeight="1">
      <c r="A37" s="80" t="s">
        <v>95</v>
      </c>
      <c r="B37" s="78" t="s">
        <v>96</v>
      </c>
      <c r="C37" s="98">
        <v>0</v>
      </c>
      <c r="D37" s="98">
        <v>0</v>
      </c>
      <c r="E37" s="98"/>
    </row>
    <row r="38" spans="1:5" ht="16.5" customHeight="1">
      <c r="A38" s="80" t="s">
        <v>97</v>
      </c>
      <c r="B38" s="78" t="s">
        <v>98</v>
      </c>
      <c r="C38" s="98">
        <v>0</v>
      </c>
      <c r="D38" s="98">
        <v>0</v>
      </c>
      <c r="E38" s="98"/>
    </row>
    <row r="39" spans="1:5" ht="16.5" customHeight="1">
      <c r="A39" s="80" t="s">
        <v>178</v>
      </c>
      <c r="B39" s="78" t="s">
        <v>99</v>
      </c>
      <c r="C39" s="98">
        <v>2000</v>
      </c>
      <c r="D39" s="98">
        <v>2000</v>
      </c>
      <c r="E39" s="98">
        <v>2000</v>
      </c>
    </row>
    <row r="40" spans="1:5" ht="16.5" customHeight="1">
      <c r="A40" s="80" t="s">
        <v>179</v>
      </c>
      <c r="B40" s="78" t="s">
        <v>100</v>
      </c>
      <c r="C40" s="98">
        <v>0</v>
      </c>
      <c r="D40" s="98">
        <v>0</v>
      </c>
      <c r="E40" s="98"/>
    </row>
    <row r="41" spans="1:5" ht="16.5" customHeight="1">
      <c r="A41" s="80" t="s">
        <v>180</v>
      </c>
      <c r="B41" s="78" t="s">
        <v>486</v>
      </c>
      <c r="C41" s="98">
        <v>0</v>
      </c>
      <c r="D41" s="98">
        <v>0</v>
      </c>
      <c r="E41" s="98"/>
    </row>
    <row r="42" spans="1:5" ht="16.5" customHeight="1">
      <c r="A42" s="16" t="s">
        <v>201</v>
      </c>
      <c r="B42" s="17" t="s">
        <v>101</v>
      </c>
      <c r="C42" s="99">
        <f>SUM(C32:C41)</f>
        <v>6031456</v>
      </c>
      <c r="D42" s="99">
        <f>SUM(D32:D41)</f>
        <v>6031456</v>
      </c>
      <c r="E42" s="99">
        <f>SUM(E32:E41)</f>
        <v>6036456</v>
      </c>
    </row>
    <row r="43" spans="1:5" ht="30">
      <c r="A43" s="80" t="s">
        <v>110</v>
      </c>
      <c r="B43" s="78" t="s">
        <v>111</v>
      </c>
      <c r="C43" s="98">
        <v>0</v>
      </c>
      <c r="D43" s="98">
        <v>0</v>
      </c>
      <c r="E43" s="99"/>
    </row>
    <row r="44" spans="1:5" ht="16.5" customHeight="1">
      <c r="A44" s="79" t="s">
        <v>479</v>
      </c>
      <c r="B44" s="78" t="s">
        <v>112</v>
      </c>
      <c r="C44" s="98">
        <v>0</v>
      </c>
      <c r="D44" s="98">
        <v>0</v>
      </c>
      <c r="E44" s="98"/>
    </row>
    <row r="45" spans="1:5" ht="16.5" customHeight="1">
      <c r="A45" s="80" t="s">
        <v>481</v>
      </c>
      <c r="B45" s="78" t="s">
        <v>113</v>
      </c>
      <c r="C45" s="98">
        <v>0</v>
      </c>
      <c r="D45" s="98">
        <v>0</v>
      </c>
      <c r="E45" s="98"/>
    </row>
    <row r="46" spans="1:5" ht="16.5" customHeight="1">
      <c r="A46" s="80" t="s">
        <v>478</v>
      </c>
      <c r="B46" s="78" t="s">
        <v>476</v>
      </c>
      <c r="C46" s="98">
        <v>0</v>
      </c>
      <c r="D46" s="98">
        <v>0</v>
      </c>
      <c r="E46" s="98"/>
    </row>
    <row r="47" spans="1:5" ht="16.5" customHeight="1">
      <c r="A47" s="80" t="s">
        <v>480</v>
      </c>
      <c r="B47" s="78" t="s">
        <v>477</v>
      </c>
      <c r="C47" s="98">
        <v>0</v>
      </c>
      <c r="D47" s="98">
        <v>0</v>
      </c>
      <c r="E47" s="98"/>
    </row>
    <row r="48" spans="1:5" ht="16.5" customHeight="1">
      <c r="A48" s="12" t="s">
        <v>203</v>
      </c>
      <c r="B48" s="17" t="s">
        <v>114</v>
      </c>
      <c r="C48" s="99">
        <f>SUM(C43:C47)</f>
        <v>0</v>
      </c>
      <c r="D48" s="99">
        <v>0</v>
      </c>
      <c r="E48" s="99">
        <v>0</v>
      </c>
    </row>
    <row r="49" spans="1:5" ht="16.5" customHeight="1">
      <c r="A49" s="81" t="s">
        <v>1</v>
      </c>
      <c r="B49" s="18"/>
      <c r="C49" s="98">
        <v>0</v>
      </c>
      <c r="D49" s="98">
        <v>0</v>
      </c>
      <c r="E49" s="99"/>
    </row>
    <row r="50" spans="1:5" ht="15.75">
      <c r="A50" s="79" t="s">
        <v>65</v>
      </c>
      <c r="B50" s="78" t="s">
        <v>66</v>
      </c>
      <c r="C50" s="98">
        <v>0</v>
      </c>
      <c r="D50" s="98">
        <v>750000</v>
      </c>
      <c r="E50" s="98"/>
    </row>
    <row r="51" spans="1:5" ht="30">
      <c r="A51" s="79" t="s">
        <v>67</v>
      </c>
      <c r="B51" s="78" t="s">
        <v>68</v>
      </c>
      <c r="C51" s="98">
        <v>0</v>
      </c>
      <c r="D51" s="98">
        <v>0</v>
      </c>
      <c r="E51" s="98"/>
    </row>
    <row r="52" spans="1:5" ht="30">
      <c r="A52" s="79" t="s">
        <v>162</v>
      </c>
      <c r="B52" s="78" t="s">
        <v>69</v>
      </c>
      <c r="C52" s="98">
        <v>0</v>
      </c>
      <c r="D52" s="98">
        <v>117579</v>
      </c>
      <c r="E52" s="98"/>
    </row>
    <row r="53" spans="1:5" ht="30">
      <c r="A53" s="79" t="s">
        <v>163</v>
      </c>
      <c r="B53" s="78" t="s">
        <v>70</v>
      </c>
      <c r="C53" s="98">
        <v>0</v>
      </c>
      <c r="D53" s="98">
        <v>0</v>
      </c>
      <c r="E53" s="98"/>
    </row>
    <row r="54" spans="1:5" ht="16.5" customHeight="1">
      <c r="A54" s="79" t="s">
        <v>164</v>
      </c>
      <c r="B54" s="78" t="s">
        <v>71</v>
      </c>
      <c r="C54" s="98">
        <v>0</v>
      </c>
      <c r="D54" s="98">
        <v>0</v>
      </c>
      <c r="E54" s="98"/>
    </row>
    <row r="55" spans="1:5" ht="16.5" customHeight="1">
      <c r="A55" s="12" t="s">
        <v>197</v>
      </c>
      <c r="B55" s="17" t="s">
        <v>72</v>
      </c>
      <c r="C55" s="99">
        <v>0</v>
      </c>
      <c r="D55" s="99">
        <f>SUM(D50:D54)</f>
        <v>867579</v>
      </c>
      <c r="E55" s="99">
        <f>SUM(E50:E54)</f>
        <v>0</v>
      </c>
    </row>
    <row r="56" spans="1:5" ht="16.5" customHeight="1">
      <c r="A56" s="80" t="s">
        <v>181</v>
      </c>
      <c r="B56" s="78" t="s">
        <v>102</v>
      </c>
      <c r="C56" s="98">
        <v>0</v>
      </c>
      <c r="D56" s="98">
        <v>0</v>
      </c>
      <c r="E56" s="99"/>
    </row>
    <row r="57" spans="1:5" ht="16.5" customHeight="1">
      <c r="A57" s="80" t="s">
        <v>182</v>
      </c>
      <c r="B57" s="78" t="s">
        <v>103</v>
      </c>
      <c r="C57" s="98">
        <v>0</v>
      </c>
      <c r="D57" s="98">
        <v>1194</v>
      </c>
      <c r="E57" s="98"/>
    </row>
    <row r="58" spans="1:5" ht="16.5" customHeight="1">
      <c r="A58" s="80" t="s">
        <v>104</v>
      </c>
      <c r="B58" s="78" t="s">
        <v>105</v>
      </c>
      <c r="C58" s="98">
        <v>0</v>
      </c>
      <c r="D58" s="98">
        <v>0</v>
      </c>
      <c r="E58" s="98"/>
    </row>
    <row r="59" spans="1:5" ht="16.5" customHeight="1">
      <c r="A59" s="80" t="s">
        <v>183</v>
      </c>
      <c r="B59" s="78" t="s">
        <v>106</v>
      </c>
      <c r="C59" s="98">
        <v>0</v>
      </c>
      <c r="D59" s="98">
        <v>0</v>
      </c>
      <c r="E59" s="98"/>
    </row>
    <row r="60" spans="1:5" ht="16.5" customHeight="1">
      <c r="A60" s="80" t="s">
        <v>107</v>
      </c>
      <c r="B60" s="78" t="s">
        <v>108</v>
      </c>
      <c r="C60" s="98">
        <v>0</v>
      </c>
      <c r="D60" s="98">
        <v>0</v>
      </c>
      <c r="E60" s="98"/>
    </row>
    <row r="61" spans="1:5" ht="16.5" customHeight="1">
      <c r="A61" s="12" t="s">
        <v>202</v>
      </c>
      <c r="B61" s="17" t="s">
        <v>109</v>
      </c>
      <c r="C61" s="99">
        <v>0</v>
      </c>
      <c r="D61" s="99">
        <f>SUM(D56:D60)</f>
        <v>1194</v>
      </c>
      <c r="E61" s="99">
        <f>SUM(E56:E60)</f>
        <v>0</v>
      </c>
    </row>
    <row r="62" spans="1:5" ht="30">
      <c r="A62" s="80" t="s">
        <v>115</v>
      </c>
      <c r="B62" s="78" t="s">
        <v>116</v>
      </c>
      <c r="C62" s="98">
        <v>0</v>
      </c>
      <c r="D62" s="98">
        <v>0</v>
      </c>
      <c r="E62" s="99">
        <f>SUM(E57:E61)</f>
        <v>0</v>
      </c>
    </row>
    <row r="63" spans="1:5" ht="30">
      <c r="A63" s="79" t="s">
        <v>184</v>
      </c>
      <c r="B63" s="78" t="s">
        <v>117</v>
      </c>
      <c r="C63" s="98">
        <v>0</v>
      </c>
      <c r="D63" s="98">
        <v>0</v>
      </c>
      <c r="E63" s="98"/>
    </row>
    <row r="64" spans="1:5" ht="16.5" customHeight="1">
      <c r="A64" s="80" t="s">
        <v>185</v>
      </c>
      <c r="B64" s="78" t="s">
        <v>118</v>
      </c>
      <c r="C64" s="98">
        <v>0</v>
      </c>
      <c r="D64" s="98">
        <v>0</v>
      </c>
      <c r="E64" s="98"/>
    </row>
    <row r="65" spans="1:5" ht="30">
      <c r="A65" s="80" t="s">
        <v>487</v>
      </c>
      <c r="B65" s="78" t="s">
        <v>488</v>
      </c>
      <c r="C65" s="98">
        <v>117578</v>
      </c>
      <c r="D65" s="98">
        <v>117578</v>
      </c>
      <c r="E65" s="98">
        <v>117578</v>
      </c>
    </row>
    <row r="66" spans="1:5" ht="16.5" customHeight="1">
      <c r="A66" s="12" t="s">
        <v>205</v>
      </c>
      <c r="B66" s="17" t="s">
        <v>119</v>
      </c>
      <c r="C66" s="99">
        <f>SUM(C62:C65)</f>
        <v>117578</v>
      </c>
      <c r="D66" s="99">
        <f>SUM(D62:D65)</f>
        <v>117578</v>
      </c>
      <c r="E66" s="99">
        <f>SUM(E62:E65)</f>
        <v>117578</v>
      </c>
    </row>
    <row r="67" spans="1:5" ht="16.5" customHeight="1">
      <c r="A67" s="81" t="s">
        <v>0</v>
      </c>
      <c r="B67" s="18"/>
      <c r="C67" s="99">
        <v>0</v>
      </c>
      <c r="D67" s="99"/>
      <c r="E67" s="99"/>
    </row>
    <row r="68" spans="1:5" ht="16.5" customHeight="1">
      <c r="A68" s="82" t="s">
        <v>204</v>
      </c>
      <c r="B68" s="83" t="s">
        <v>120</v>
      </c>
      <c r="C68" s="99">
        <f>SUM(C17+C31+C42+C55+C61+C66)</f>
        <v>30527313</v>
      </c>
      <c r="D68" s="99">
        <f>+D66+D61+D55+D48+D42+D31+D17</f>
        <v>36060109</v>
      </c>
      <c r="E68" s="99">
        <f>+E66+E61+E55+E48+E42+E31+E17</f>
        <v>35819193</v>
      </c>
    </row>
    <row r="69" spans="1:5" ht="16.5" customHeight="1">
      <c r="A69" s="84" t="s">
        <v>6</v>
      </c>
      <c r="B69" s="85"/>
      <c r="C69" s="99">
        <v>0</v>
      </c>
      <c r="D69" s="99"/>
      <c r="E69" s="99"/>
    </row>
    <row r="70" spans="1:5" ht="93.75" customHeight="1">
      <c r="A70" s="84" t="s">
        <v>7</v>
      </c>
      <c r="B70" s="85"/>
      <c r="C70" s="98"/>
      <c r="D70" s="99"/>
      <c r="E70" s="99"/>
    </row>
    <row r="71" spans="1:5" ht="16.5" customHeight="1">
      <c r="A71" s="86" t="s">
        <v>186</v>
      </c>
      <c r="B71" s="79" t="s">
        <v>121</v>
      </c>
      <c r="C71" s="98"/>
      <c r="D71" s="98"/>
      <c r="E71" s="98"/>
    </row>
    <row r="72" spans="1:5" ht="16.5" customHeight="1">
      <c r="A72" s="80" t="s">
        <v>122</v>
      </c>
      <c r="B72" s="79" t="s">
        <v>123</v>
      </c>
      <c r="C72" s="98"/>
      <c r="D72" s="98"/>
      <c r="E72" s="98"/>
    </row>
    <row r="73" spans="1:5" ht="16.5" customHeight="1">
      <c r="A73" s="86" t="s">
        <v>187</v>
      </c>
      <c r="B73" s="79" t="s">
        <v>124</v>
      </c>
      <c r="C73" s="98"/>
      <c r="D73" s="98"/>
      <c r="E73" s="98"/>
    </row>
    <row r="74" spans="1:5" ht="16.5" customHeight="1">
      <c r="A74" s="16" t="s">
        <v>206</v>
      </c>
      <c r="B74" s="12" t="s">
        <v>125</v>
      </c>
      <c r="C74" s="98"/>
      <c r="D74" s="98"/>
      <c r="E74" s="98"/>
    </row>
    <row r="75" spans="1:5" ht="16.5" customHeight="1">
      <c r="A75" s="80" t="s">
        <v>188</v>
      </c>
      <c r="B75" s="79" t="s">
        <v>126</v>
      </c>
      <c r="C75" s="98"/>
      <c r="D75" s="98"/>
      <c r="E75" s="98"/>
    </row>
    <row r="76" spans="1:5" ht="16.5" customHeight="1">
      <c r="A76" s="86" t="s">
        <v>127</v>
      </c>
      <c r="B76" s="79" t="s">
        <v>128</v>
      </c>
      <c r="C76" s="98"/>
      <c r="D76" s="98"/>
      <c r="E76" s="98"/>
    </row>
    <row r="77" spans="1:5" ht="16.5" customHeight="1">
      <c r="A77" s="80" t="s">
        <v>189</v>
      </c>
      <c r="B77" s="79" t="s">
        <v>129</v>
      </c>
      <c r="C77" s="98"/>
      <c r="D77" s="98"/>
      <c r="E77" s="98"/>
    </row>
    <row r="78" spans="1:5" ht="16.5" customHeight="1">
      <c r="A78" s="86" t="s">
        <v>130</v>
      </c>
      <c r="B78" s="79" t="s">
        <v>131</v>
      </c>
      <c r="C78" s="98"/>
      <c r="D78" s="98"/>
      <c r="E78" s="98"/>
    </row>
    <row r="79" spans="1:5" ht="16.5" customHeight="1">
      <c r="A79" s="11" t="s">
        <v>207</v>
      </c>
      <c r="B79" s="12" t="s">
        <v>132</v>
      </c>
      <c r="C79" s="99"/>
      <c r="D79" s="99"/>
      <c r="E79" s="98"/>
    </row>
    <row r="80" spans="1:5" ht="16.5" customHeight="1">
      <c r="A80" s="79" t="s">
        <v>4</v>
      </c>
      <c r="B80" s="79" t="s">
        <v>133</v>
      </c>
      <c r="C80" s="98"/>
      <c r="D80" s="98"/>
      <c r="E80" s="99"/>
    </row>
    <row r="81" spans="1:5" ht="16.5" customHeight="1">
      <c r="A81" s="79" t="s">
        <v>5</v>
      </c>
      <c r="B81" s="79" t="s">
        <v>133</v>
      </c>
      <c r="C81" s="98">
        <v>1366161</v>
      </c>
      <c r="D81" s="98">
        <v>1366161</v>
      </c>
      <c r="E81" s="98">
        <v>1366161</v>
      </c>
    </row>
    <row r="82" spans="1:5" ht="16.5" customHeight="1">
      <c r="A82" s="79" t="s">
        <v>2</v>
      </c>
      <c r="B82" s="79" t="s">
        <v>134</v>
      </c>
      <c r="C82" s="98"/>
      <c r="D82" s="98"/>
      <c r="E82" s="98"/>
    </row>
    <row r="83" spans="1:5" ht="16.5" customHeight="1">
      <c r="A83" s="79" t="s">
        <v>3</v>
      </c>
      <c r="B83" s="79" t="s">
        <v>134</v>
      </c>
      <c r="C83" s="98"/>
      <c r="D83" s="98"/>
      <c r="E83" s="98"/>
    </row>
    <row r="84" spans="1:5" ht="16.5" customHeight="1">
      <c r="A84" s="12" t="s">
        <v>208</v>
      </c>
      <c r="B84" s="12" t="s">
        <v>135</v>
      </c>
      <c r="C84" s="99">
        <f>SUM(C80:C83)</f>
        <v>1366161</v>
      </c>
      <c r="D84" s="99">
        <f>SUM(D80:D83)</f>
        <v>1366161</v>
      </c>
      <c r="E84" s="99">
        <f>SUM(E80:E83)</f>
        <v>1366161</v>
      </c>
    </row>
    <row r="85" spans="1:5" ht="16.5" customHeight="1">
      <c r="A85" s="86" t="s">
        <v>136</v>
      </c>
      <c r="B85" s="79" t="s">
        <v>137</v>
      </c>
      <c r="C85" s="98"/>
      <c r="D85" s="98">
        <v>526943</v>
      </c>
      <c r="E85" s="99"/>
    </row>
    <row r="86" spans="1:5" ht="16.5" customHeight="1">
      <c r="A86" s="86" t="s">
        <v>138</v>
      </c>
      <c r="B86" s="79" t="s">
        <v>139</v>
      </c>
      <c r="C86" s="98"/>
      <c r="D86" s="98"/>
      <c r="E86" s="98">
        <v>0</v>
      </c>
    </row>
    <row r="87" spans="1:5" ht="16.5" customHeight="1">
      <c r="A87" s="86" t="s">
        <v>140</v>
      </c>
      <c r="B87" s="79" t="s">
        <v>141</v>
      </c>
      <c r="C87" s="98"/>
      <c r="D87" s="98"/>
      <c r="E87" s="98"/>
    </row>
    <row r="88" spans="1:5" ht="16.5" customHeight="1">
      <c r="A88" s="86" t="s">
        <v>142</v>
      </c>
      <c r="B88" s="79" t="s">
        <v>143</v>
      </c>
      <c r="C88" s="98"/>
      <c r="D88" s="98"/>
      <c r="E88" s="98"/>
    </row>
    <row r="89" spans="1:5" ht="16.5" customHeight="1">
      <c r="A89" s="80" t="s">
        <v>190</v>
      </c>
      <c r="B89" s="79" t="s">
        <v>144</v>
      </c>
      <c r="C89" s="98"/>
      <c r="D89" s="98"/>
      <c r="E89" s="98"/>
    </row>
    <row r="90" spans="1:5" ht="16.5" customHeight="1">
      <c r="A90" s="16" t="s">
        <v>209</v>
      </c>
      <c r="B90" s="12" t="s">
        <v>145</v>
      </c>
      <c r="C90" s="99">
        <v>1366161</v>
      </c>
      <c r="D90" s="99">
        <f>D74+D79+D84+D85</f>
        <v>1893104</v>
      </c>
      <c r="E90" s="99">
        <f>E74+E79+E84+E85</f>
        <v>1366161</v>
      </c>
    </row>
    <row r="91" spans="1:5" ht="16.5" customHeight="1">
      <c r="A91" s="80" t="s">
        <v>146</v>
      </c>
      <c r="B91" s="79" t="s">
        <v>147</v>
      </c>
      <c r="C91" s="98"/>
      <c r="D91" s="98"/>
      <c r="E91" s="99"/>
    </row>
    <row r="92" spans="1:5" ht="16.5" customHeight="1">
      <c r="A92" s="80" t="s">
        <v>148</v>
      </c>
      <c r="B92" s="79" t="s">
        <v>149</v>
      </c>
      <c r="C92" s="98"/>
      <c r="D92" s="98"/>
      <c r="E92" s="98"/>
    </row>
    <row r="93" spans="1:5" ht="16.5" customHeight="1">
      <c r="A93" s="86" t="s">
        <v>150</v>
      </c>
      <c r="B93" s="79" t="s">
        <v>151</v>
      </c>
      <c r="C93" s="98"/>
      <c r="D93" s="98"/>
      <c r="E93" s="98"/>
    </row>
    <row r="94" spans="1:5" ht="16.5" customHeight="1">
      <c r="A94" s="86" t="s">
        <v>191</v>
      </c>
      <c r="B94" s="79" t="s">
        <v>152</v>
      </c>
      <c r="C94" s="98"/>
      <c r="D94" s="98"/>
      <c r="E94" s="98"/>
    </row>
    <row r="95" spans="1:5" ht="16.5" customHeight="1">
      <c r="A95" s="11" t="s">
        <v>210</v>
      </c>
      <c r="B95" s="12" t="s">
        <v>153</v>
      </c>
      <c r="C95" s="98"/>
      <c r="D95" s="98"/>
      <c r="E95" s="98"/>
    </row>
    <row r="96" spans="1:5" ht="16.5" customHeight="1">
      <c r="A96" s="16" t="s">
        <v>154</v>
      </c>
      <c r="B96" s="12" t="s">
        <v>155</v>
      </c>
      <c r="C96" s="98"/>
      <c r="D96" s="98"/>
      <c r="E96" s="98"/>
    </row>
    <row r="97" spans="1:5" ht="16.5" customHeight="1">
      <c r="A97" s="87" t="s">
        <v>211</v>
      </c>
      <c r="B97" s="88" t="s">
        <v>156</v>
      </c>
      <c r="C97" s="99">
        <f>SUM(C84)</f>
        <v>1366161</v>
      </c>
      <c r="D97" s="99">
        <f>D90+D95+D96</f>
        <v>1893104</v>
      </c>
      <c r="E97" s="99">
        <f>E90+E95+E96</f>
        <v>1366161</v>
      </c>
    </row>
    <row r="98" spans="1:5" ht="16.5" customHeight="1">
      <c r="A98" s="89" t="s">
        <v>193</v>
      </c>
      <c r="B98" s="90"/>
      <c r="C98" s="99">
        <f>SUM(C97+C68)</f>
        <v>31893474</v>
      </c>
      <c r="D98" s="99">
        <f>+D97+D68</f>
        <v>37953213</v>
      </c>
      <c r="E98" s="99">
        <f>+E97+E68</f>
        <v>37185354</v>
      </c>
    </row>
    <row r="99" spans="3:5" ht="16.5" customHeight="1">
      <c r="C99" s="213"/>
      <c r="D99" s="214"/>
      <c r="E99" s="99"/>
    </row>
    <row r="104" ht="15">
      <c r="A104" t="s">
        <v>528</v>
      </c>
    </row>
  </sheetData>
  <sheetProtection/>
  <mergeCells count="3">
    <mergeCell ref="A1:D1"/>
    <mergeCell ref="C3:D3"/>
    <mergeCell ref="C99:D9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60" r:id="rId1"/>
  <headerFooter>
    <oddHeader>&amp;L&amp;"Times New Roman,Félkövér"&amp;14Fertőboz Község Önkormányzata&amp;C&amp;"Times New Roman,Félkövér"&amp;14 2017. évi Költségvetés módosítása&amp;R3. melléklet</oddHeader>
    <oddFooter>&amp;CBevételek</oddFooter>
  </headerFooter>
  <rowBreaks count="1" manualBreakCount="1">
    <brk id="70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zoomScalePageLayoutView="145" workbookViewId="0" topLeftCell="B1">
      <selection activeCell="J33" sqref="J33"/>
    </sheetView>
  </sheetViews>
  <sheetFormatPr defaultColWidth="7.8515625" defaultRowHeight="15"/>
  <cols>
    <col min="1" max="1" width="7.8515625" style="26" customWidth="1"/>
    <col min="2" max="2" width="3.421875" style="26" customWidth="1"/>
    <col min="3" max="3" width="3.421875" style="27" customWidth="1"/>
    <col min="4" max="5" width="3.57421875" style="26" customWidth="1"/>
    <col min="6" max="6" width="41.140625" style="26" customWidth="1"/>
    <col min="7" max="7" width="11.00390625" style="28" customWidth="1"/>
    <col min="8" max="8" width="11.421875" style="26" customWidth="1"/>
    <col min="9" max="9" width="10.7109375" style="26" customWidth="1"/>
    <col min="10" max="16384" width="7.8515625" style="26" customWidth="1"/>
  </cols>
  <sheetData>
    <row r="1" ht="12.75" customHeight="1"/>
    <row r="2" spans="2:7" ht="12.75" customHeight="1">
      <c r="B2" s="220" t="s">
        <v>496</v>
      </c>
      <c r="C2" s="220"/>
      <c r="D2" s="220"/>
      <c r="E2" s="220"/>
      <c r="F2" s="220"/>
      <c r="G2" s="220"/>
    </row>
    <row r="3" spans="2:7" ht="12.75" customHeight="1">
      <c r="B3" s="147"/>
      <c r="C3" s="147"/>
      <c r="D3" s="147"/>
      <c r="E3" s="147"/>
      <c r="F3" s="147"/>
      <c r="G3" s="147"/>
    </row>
    <row r="4" spans="2:7" ht="12.75" customHeight="1">
      <c r="B4" s="147"/>
      <c r="C4" s="147"/>
      <c r="D4" s="147"/>
      <c r="E4" s="147"/>
      <c r="F4" s="147"/>
      <c r="G4" s="147"/>
    </row>
    <row r="5" spans="2:7" ht="12.75" customHeight="1">
      <c r="B5" s="147"/>
      <c r="C5" s="147"/>
      <c r="D5" s="147"/>
      <c r="E5" s="147"/>
      <c r="F5" s="147"/>
      <c r="G5" s="29"/>
    </row>
    <row r="6" spans="2:9" ht="12.75" customHeight="1">
      <c r="B6" s="162" t="s">
        <v>509</v>
      </c>
      <c r="C6" s="163"/>
      <c r="D6" s="163"/>
      <c r="E6" s="163"/>
      <c r="F6" s="164"/>
      <c r="G6" s="165" t="s">
        <v>17</v>
      </c>
      <c r="H6" s="166" t="s">
        <v>473</v>
      </c>
      <c r="I6" s="184" t="s">
        <v>529</v>
      </c>
    </row>
    <row r="7" spans="2:9" s="32" customFormat="1" ht="12.75" customHeight="1">
      <c r="B7" s="25"/>
      <c r="C7" s="30"/>
      <c r="D7" s="143" t="s">
        <v>10</v>
      </c>
      <c r="E7" s="144"/>
      <c r="F7" s="144"/>
      <c r="G7" s="148">
        <f>G8+G12+G14</f>
        <v>6406000</v>
      </c>
      <c r="H7" s="148">
        <f>H8+H12+H14</f>
        <v>9153239</v>
      </c>
      <c r="I7" s="148">
        <f>I8+I12+I14</f>
        <v>9153239</v>
      </c>
    </row>
    <row r="8" spans="2:9" s="32" customFormat="1" ht="12.75" customHeight="1">
      <c r="B8" s="25"/>
      <c r="C8" s="30"/>
      <c r="D8" s="31"/>
      <c r="E8" s="35" t="s">
        <v>13</v>
      </c>
      <c r="F8" s="37"/>
      <c r="G8" s="149">
        <f>SUM(G9)</f>
        <v>2502000</v>
      </c>
      <c r="H8" s="149">
        <f>SUM(H9:H11)</f>
        <v>2913830</v>
      </c>
      <c r="I8" s="185">
        <f>+SUM(I9:I11)</f>
        <v>2913830</v>
      </c>
    </row>
    <row r="9" spans="2:9" ht="12.75" customHeight="1">
      <c r="B9" s="38"/>
      <c r="C9" s="34"/>
      <c r="D9" s="36"/>
      <c r="E9" s="45"/>
      <c r="F9" s="45" t="s">
        <v>248</v>
      </c>
      <c r="G9" s="150">
        <v>2502000</v>
      </c>
      <c r="H9" s="150">
        <v>2502000</v>
      </c>
      <c r="I9" s="186">
        <v>2502000</v>
      </c>
    </row>
    <row r="10" spans="2:9" ht="12.75" customHeight="1">
      <c r="B10" s="38"/>
      <c r="C10" s="34"/>
      <c r="D10" s="36"/>
      <c r="E10" s="176"/>
      <c r="F10" s="177" t="s">
        <v>521</v>
      </c>
      <c r="G10" s="150">
        <v>0</v>
      </c>
      <c r="H10" s="150">
        <v>254000</v>
      </c>
      <c r="I10" s="186">
        <v>254000</v>
      </c>
    </row>
    <row r="11" spans="2:9" ht="12.75" customHeight="1">
      <c r="B11" s="38"/>
      <c r="C11" s="34"/>
      <c r="D11" s="36"/>
      <c r="E11" s="176"/>
      <c r="F11" s="177" t="s">
        <v>522</v>
      </c>
      <c r="G11" s="150">
        <v>0</v>
      </c>
      <c r="H11" s="150">
        <v>157830</v>
      </c>
      <c r="I11" s="186">
        <v>157830</v>
      </c>
    </row>
    <row r="12" spans="2:9" ht="12.75" customHeight="1">
      <c r="B12" s="38"/>
      <c r="C12" s="34"/>
      <c r="D12" s="36"/>
      <c r="E12" s="218" t="s">
        <v>12</v>
      </c>
      <c r="F12" s="219"/>
      <c r="G12" s="149">
        <f>SUM(G13)</f>
        <v>1270000</v>
      </c>
      <c r="H12" s="149">
        <f>SUM(H13)</f>
        <v>1270000</v>
      </c>
      <c r="I12" s="149">
        <f>SUM(I13)</f>
        <v>1270000</v>
      </c>
    </row>
    <row r="13" spans="2:9" ht="12.75" customHeight="1">
      <c r="B13" s="38"/>
      <c r="C13" s="36"/>
      <c r="D13" s="36"/>
      <c r="E13" s="36"/>
      <c r="F13" s="37" t="s">
        <v>493</v>
      </c>
      <c r="G13" s="150">
        <v>1270000</v>
      </c>
      <c r="H13" s="150">
        <v>1270000</v>
      </c>
      <c r="I13" s="186">
        <v>1270000</v>
      </c>
    </row>
    <row r="14" spans="2:9" ht="12.75" customHeight="1">
      <c r="B14" s="127"/>
      <c r="C14" s="128"/>
      <c r="D14" s="128"/>
      <c r="E14" s="221" t="s">
        <v>510</v>
      </c>
      <c r="F14" s="222"/>
      <c r="G14" s="152">
        <f>SUM(G18:G20)</f>
        <v>2634000</v>
      </c>
      <c r="H14" s="59">
        <f>SUM(H15:H20)</f>
        <v>4969409</v>
      </c>
      <c r="I14" s="59">
        <f>SUM(I15:I20)</f>
        <v>4969409</v>
      </c>
    </row>
    <row r="15" spans="2:9" ht="25.5">
      <c r="B15" s="127"/>
      <c r="C15" s="128"/>
      <c r="D15" s="128"/>
      <c r="E15" s="151"/>
      <c r="F15" s="175" t="s">
        <v>518</v>
      </c>
      <c r="G15" s="152">
        <v>0</v>
      </c>
      <c r="H15" s="55">
        <f>84400+64746+314973</f>
        <v>464119</v>
      </c>
      <c r="I15" s="202">
        <v>464119</v>
      </c>
    </row>
    <row r="16" spans="2:9" ht="12.75">
      <c r="B16" s="127"/>
      <c r="C16" s="128"/>
      <c r="D16" s="128"/>
      <c r="E16" s="151"/>
      <c r="F16" s="175" t="s">
        <v>520</v>
      </c>
      <c r="G16" s="152">
        <v>0</v>
      </c>
      <c r="H16" s="55">
        <v>304800</v>
      </c>
      <c r="I16" s="186">
        <v>304800</v>
      </c>
    </row>
    <row r="17" spans="2:9" ht="12.75">
      <c r="B17" s="127"/>
      <c r="C17" s="128"/>
      <c r="D17" s="128"/>
      <c r="E17" s="151"/>
      <c r="F17" s="175" t="s">
        <v>519</v>
      </c>
      <c r="G17" s="152">
        <v>0</v>
      </c>
      <c r="H17" s="55">
        <v>1190625</v>
      </c>
      <c r="I17" s="186">
        <v>1190625</v>
      </c>
    </row>
    <row r="18" spans="2:9" ht="12.75" customHeight="1">
      <c r="B18" s="38"/>
      <c r="C18" s="36"/>
      <c r="D18" s="36"/>
      <c r="E18" s="153"/>
      <c r="F18" s="154" t="s">
        <v>511</v>
      </c>
      <c r="G18" s="150">
        <v>1334000</v>
      </c>
      <c r="H18" s="55">
        <v>1709865</v>
      </c>
      <c r="I18" s="202">
        <v>1709865</v>
      </c>
    </row>
    <row r="19" spans="2:9" ht="12.75" customHeight="1">
      <c r="B19" s="127"/>
      <c r="C19" s="128"/>
      <c r="D19" s="128"/>
      <c r="E19" s="155"/>
      <c r="F19" s="154" t="s">
        <v>512</v>
      </c>
      <c r="G19" s="150">
        <v>300000</v>
      </c>
      <c r="H19" s="55">
        <v>300000</v>
      </c>
      <c r="I19" s="202">
        <v>300000</v>
      </c>
    </row>
    <row r="20" spans="2:9" ht="12.75" customHeight="1">
      <c r="B20" s="127"/>
      <c r="C20" s="128"/>
      <c r="D20" s="128"/>
      <c r="E20" s="155"/>
      <c r="F20" s="154" t="s">
        <v>513</v>
      </c>
      <c r="G20" s="156">
        <v>1000000</v>
      </c>
      <c r="H20" s="55">
        <v>1000000</v>
      </c>
      <c r="I20" s="202">
        <v>1000000</v>
      </c>
    </row>
    <row r="21" spans="2:9" ht="12.75" customHeight="1">
      <c r="B21" s="41" t="s">
        <v>11</v>
      </c>
      <c r="C21" s="42"/>
      <c r="D21" s="43"/>
      <c r="E21" s="43"/>
      <c r="F21" s="43"/>
      <c r="G21" s="157">
        <f>SUM(G8+G12+G14)</f>
        <v>6406000</v>
      </c>
      <c r="H21" s="173">
        <f>SUM(H14+H12+H8)</f>
        <v>9153239</v>
      </c>
      <c r="I21" s="173">
        <f>SUM(I14+I12+I8)</f>
        <v>9153239</v>
      </c>
    </row>
    <row r="22" ht="12.75" customHeight="1">
      <c r="I22" s="173"/>
    </row>
    <row r="23" ht="12.75" customHeight="1">
      <c r="I23" s="28"/>
    </row>
    <row r="24" spans="2:9" ht="12.75" customHeight="1">
      <c r="B24" s="147"/>
      <c r="C24" s="147"/>
      <c r="D24" s="147"/>
      <c r="E24" s="147"/>
      <c r="F24" s="147"/>
      <c r="G24" s="29"/>
      <c r="I24" s="28"/>
    </row>
    <row r="25" spans="2:9" ht="12.75" customHeight="1">
      <c r="B25" s="167" t="s">
        <v>514</v>
      </c>
      <c r="C25" s="168"/>
      <c r="D25" s="168"/>
      <c r="E25" s="168"/>
      <c r="F25" s="168"/>
      <c r="G25" s="169" t="s">
        <v>17</v>
      </c>
      <c r="H25" s="174" t="s">
        <v>473</v>
      </c>
      <c r="I25" s="203" t="s">
        <v>530</v>
      </c>
    </row>
    <row r="26" spans="2:9" ht="12.75" customHeight="1">
      <c r="B26" s="158"/>
      <c r="C26" s="223" t="s">
        <v>10</v>
      </c>
      <c r="D26" s="224"/>
      <c r="E26" s="224"/>
      <c r="F26" s="225"/>
      <c r="G26" s="149">
        <f>G33</f>
        <v>4611441</v>
      </c>
      <c r="H26" s="149">
        <f>H33</f>
        <v>4611441</v>
      </c>
      <c r="I26" s="149">
        <f>I33</f>
        <v>4611441</v>
      </c>
    </row>
    <row r="27" spans="2:9" ht="12.75" customHeight="1">
      <c r="B27" s="33"/>
      <c r="C27" s="39"/>
      <c r="D27" s="215" t="s">
        <v>12</v>
      </c>
      <c r="E27" s="216"/>
      <c r="F27" s="217"/>
      <c r="G27" s="149">
        <f>SUM(G28:G28)</f>
        <v>381000</v>
      </c>
      <c r="H27" s="149">
        <f>SUM(H28:H28)</f>
        <v>381000</v>
      </c>
      <c r="I27" s="149">
        <f>SUM(I28:I28)</f>
        <v>381000</v>
      </c>
    </row>
    <row r="28" spans="2:9" ht="12.75" customHeight="1">
      <c r="B28" s="33"/>
      <c r="C28" s="39"/>
      <c r="D28" s="36"/>
      <c r="E28" s="45" t="s">
        <v>468</v>
      </c>
      <c r="F28" s="45"/>
      <c r="G28" s="150">
        <v>381000</v>
      </c>
      <c r="H28" s="150">
        <v>381000</v>
      </c>
      <c r="I28" s="28">
        <v>381000</v>
      </c>
    </row>
    <row r="29" spans="2:9" ht="12.75" customHeight="1">
      <c r="B29" s="33"/>
      <c r="C29" s="39"/>
      <c r="D29" s="36"/>
      <c r="E29" s="218" t="s">
        <v>510</v>
      </c>
      <c r="F29" s="219"/>
      <c r="G29" s="149">
        <f>SUM(G30:G32)</f>
        <v>4230441</v>
      </c>
      <c r="H29" s="149">
        <f>SUM(H30:H32)</f>
        <v>4230441</v>
      </c>
      <c r="I29" s="149">
        <f>SUM(I30:I32)</f>
        <v>4230441</v>
      </c>
    </row>
    <row r="30" spans="2:9" ht="12.75" customHeight="1">
      <c r="B30" s="33"/>
      <c r="C30" s="39"/>
      <c r="D30" s="36"/>
      <c r="E30" s="138"/>
      <c r="F30" s="154" t="s">
        <v>515</v>
      </c>
      <c r="G30" s="150">
        <v>1000000</v>
      </c>
      <c r="H30" s="55">
        <v>1000000</v>
      </c>
      <c r="I30" s="28">
        <v>1000000</v>
      </c>
    </row>
    <row r="31" spans="2:9" ht="12.75" customHeight="1">
      <c r="B31" s="33"/>
      <c r="C31" s="39"/>
      <c r="D31" s="36"/>
      <c r="E31" s="138"/>
      <c r="F31" s="154" t="s">
        <v>516</v>
      </c>
      <c r="G31" s="150">
        <v>2930441</v>
      </c>
      <c r="H31" s="55">
        <v>2930441</v>
      </c>
      <c r="I31" s="28">
        <v>2930441</v>
      </c>
    </row>
    <row r="32" spans="2:9" ht="12.75" customHeight="1">
      <c r="B32" s="159"/>
      <c r="C32" s="160"/>
      <c r="D32" s="128"/>
      <c r="E32" s="161"/>
      <c r="F32" s="37" t="s">
        <v>517</v>
      </c>
      <c r="G32" s="156">
        <v>300000</v>
      </c>
      <c r="H32" s="55">
        <v>300000</v>
      </c>
      <c r="I32" s="28">
        <v>300000</v>
      </c>
    </row>
    <row r="33" spans="2:9" ht="12.75" customHeight="1">
      <c r="B33" s="41" t="s">
        <v>14</v>
      </c>
      <c r="C33" s="42"/>
      <c r="D33" s="43"/>
      <c r="E33" s="43"/>
      <c r="F33" s="43"/>
      <c r="G33" s="44">
        <f>SUM(G27+G29)</f>
        <v>4611441</v>
      </c>
      <c r="H33" s="173">
        <f>SUM(H29+H27)</f>
        <v>4611441</v>
      </c>
      <c r="I33" s="173">
        <f>SUM(I29+I27)</f>
        <v>4611441</v>
      </c>
    </row>
    <row r="34" ht="12.75" customHeight="1">
      <c r="I34" s="28"/>
    </row>
    <row r="35" spans="2:9" ht="12.75" customHeight="1">
      <c r="B35" s="170" t="s">
        <v>15</v>
      </c>
      <c r="C35" s="171"/>
      <c r="D35" s="170"/>
      <c r="E35" s="170"/>
      <c r="F35" s="170"/>
      <c r="G35" s="172">
        <f>SUM(G21+G33)</f>
        <v>11017441</v>
      </c>
      <c r="H35" s="172">
        <f>SUM(H33+H21)</f>
        <v>13764680</v>
      </c>
      <c r="I35" s="172">
        <f>SUM(I33+I21)</f>
        <v>13764680</v>
      </c>
    </row>
    <row r="36" ht="12.75" customHeight="1"/>
    <row r="37" ht="12.75" customHeight="1"/>
    <row r="38" ht="12.75" customHeight="1"/>
    <row r="39" ht="12.75" customHeight="1">
      <c r="F39" s="26" t="s">
        <v>528</v>
      </c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</sheetData>
  <sheetProtection/>
  <mergeCells count="6">
    <mergeCell ref="D27:F27"/>
    <mergeCell ref="E29:F29"/>
    <mergeCell ref="B2:G2"/>
    <mergeCell ref="E12:F12"/>
    <mergeCell ref="E14:F14"/>
    <mergeCell ref="C26:F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2" r:id="rId1"/>
  <headerFooter>
    <oddHeader>&amp;L&amp;"-,Félkövér"Fertőboz Község Önkormányzata&amp;C&amp;"Times New Roman,Félkövér"2017. évi Költségvetésének módosítása &amp;R&amp;"-,Félkövér"&amp;10
4.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8"/>
  <sheetViews>
    <sheetView workbookViewId="0" topLeftCell="A4">
      <selection activeCell="C44" sqref="C44"/>
    </sheetView>
  </sheetViews>
  <sheetFormatPr defaultColWidth="6.28125" defaultRowHeight="15"/>
  <cols>
    <col min="1" max="1" width="61.57421875" style="0" customWidth="1"/>
    <col min="2" max="2" width="9.7109375" style="0" customWidth="1"/>
    <col min="3" max="3" width="17.00390625" style="0" customWidth="1"/>
    <col min="4" max="4" width="17.00390625" style="0" bestFit="1" customWidth="1"/>
    <col min="5" max="5" width="15.57421875" style="0" customWidth="1"/>
    <col min="6" max="6" width="8.00390625" style="0" bestFit="1" customWidth="1"/>
    <col min="7" max="8" width="6.28125" style="0" customWidth="1"/>
    <col min="9" max="9" width="8.00390625" style="0" bestFit="1" customWidth="1"/>
  </cols>
  <sheetData>
    <row r="2" spans="1:3" ht="33.75" customHeight="1">
      <c r="A2" s="205" t="s">
        <v>500</v>
      </c>
      <c r="B2" s="205"/>
      <c r="C2" s="205"/>
    </row>
    <row r="3" spans="1:3" ht="26.25" customHeight="1">
      <c r="A3" s="22"/>
      <c r="B3" s="24"/>
      <c r="C3" s="24"/>
    </row>
    <row r="4" ht="23.25" customHeight="1">
      <c r="A4" s="3" t="s">
        <v>16</v>
      </c>
    </row>
    <row r="5" spans="1:5" ht="25.5">
      <c r="A5" s="14" t="s">
        <v>8</v>
      </c>
      <c r="B5" s="2" t="s">
        <v>39</v>
      </c>
      <c r="C5" s="21" t="s">
        <v>17</v>
      </c>
      <c r="D5" s="92" t="s">
        <v>473</v>
      </c>
      <c r="E5" s="92" t="s">
        <v>531</v>
      </c>
    </row>
    <row r="6" spans="1:5" ht="15.75">
      <c r="A6" s="7" t="s">
        <v>469</v>
      </c>
      <c r="B6" s="4" t="s">
        <v>41</v>
      </c>
      <c r="C6" s="139">
        <v>80000</v>
      </c>
      <c r="D6" s="139">
        <v>80000</v>
      </c>
      <c r="E6" s="139">
        <v>80000</v>
      </c>
    </row>
    <row r="7" spans="1:5" ht="15.75">
      <c r="A7" s="7" t="s">
        <v>470</v>
      </c>
      <c r="B7" s="4" t="s">
        <v>41</v>
      </c>
      <c r="C7" s="139">
        <v>60000</v>
      </c>
      <c r="D7" s="139">
        <v>60000</v>
      </c>
      <c r="E7" s="139">
        <v>60000</v>
      </c>
    </row>
    <row r="8" spans="1:5" ht="15.75">
      <c r="A8" s="7" t="s">
        <v>242</v>
      </c>
      <c r="B8" s="4" t="s">
        <v>41</v>
      </c>
      <c r="C8" s="139"/>
      <c r="D8" s="140"/>
      <c r="E8" s="140"/>
    </row>
    <row r="9" spans="1:5" ht="15.75">
      <c r="A9" s="7" t="s">
        <v>243</v>
      </c>
      <c r="B9" s="4" t="s">
        <v>41</v>
      </c>
      <c r="C9" s="139">
        <v>50000</v>
      </c>
      <c r="D9" s="139">
        <v>50000</v>
      </c>
      <c r="E9" s="139">
        <v>50000</v>
      </c>
    </row>
    <row r="10" spans="1:5" ht="15.75">
      <c r="A10" s="7" t="s">
        <v>244</v>
      </c>
      <c r="B10" s="4" t="s">
        <v>41</v>
      </c>
      <c r="C10" s="139">
        <v>60000</v>
      </c>
      <c r="D10" s="140">
        <v>60000</v>
      </c>
      <c r="E10" s="140">
        <v>60000</v>
      </c>
    </row>
    <row r="11" spans="1:5" ht="15.75">
      <c r="A11" s="7" t="s">
        <v>505</v>
      </c>
      <c r="B11" s="4" t="s">
        <v>41</v>
      </c>
      <c r="C11" s="139">
        <v>1100000</v>
      </c>
      <c r="D11" s="140">
        <v>1100000</v>
      </c>
      <c r="E11" s="140">
        <v>1100000</v>
      </c>
    </row>
    <row r="12" spans="1:5" ht="15.75">
      <c r="A12" s="7" t="s">
        <v>506</v>
      </c>
      <c r="B12" s="4" t="s">
        <v>41</v>
      </c>
      <c r="C12" s="139">
        <v>20000</v>
      </c>
      <c r="D12" s="140">
        <v>20000</v>
      </c>
      <c r="E12" s="140">
        <v>20000</v>
      </c>
    </row>
    <row r="13" spans="1:5" ht="15">
      <c r="A13" s="6" t="s">
        <v>245</v>
      </c>
      <c r="B13" s="8" t="s">
        <v>41</v>
      </c>
      <c r="C13" s="141">
        <f>SUM(C6:C12)</f>
        <v>1370000</v>
      </c>
      <c r="D13" s="141">
        <f>SUM(D6:D12)</f>
        <v>1370000</v>
      </c>
      <c r="E13" s="141">
        <f>SUM(E6:E12)</f>
        <v>1370000</v>
      </c>
    </row>
    <row r="14" spans="1:5" ht="15.75">
      <c r="A14" s="9" t="s">
        <v>157</v>
      </c>
      <c r="B14" s="5" t="s">
        <v>42</v>
      </c>
      <c r="C14" s="142">
        <f>SUM(C13)</f>
        <v>1370000</v>
      </c>
      <c r="D14" s="142">
        <f>D13</f>
        <v>1370000</v>
      </c>
      <c r="E14" s="142">
        <f>E13</f>
        <v>1370000</v>
      </c>
    </row>
    <row r="17" ht="16.5" customHeight="1"/>
    <row r="18" spans="1:3" ht="33.75" customHeight="1">
      <c r="A18" s="205" t="s">
        <v>504</v>
      </c>
      <c r="B18" s="206"/>
      <c r="C18" s="206"/>
    </row>
    <row r="19" spans="1:3" ht="33.75" customHeight="1">
      <c r="A19" s="19"/>
      <c r="B19" s="48"/>
      <c r="C19" s="48"/>
    </row>
    <row r="21" spans="1:5" ht="25.5">
      <c r="A21" s="91" t="s">
        <v>8</v>
      </c>
      <c r="B21" s="2" t="s">
        <v>39</v>
      </c>
      <c r="C21" s="92" t="s">
        <v>17</v>
      </c>
      <c r="D21" s="92" t="s">
        <v>473</v>
      </c>
      <c r="E21" s="92" t="s">
        <v>531</v>
      </c>
    </row>
    <row r="22" spans="1:9" ht="25.5">
      <c r="A22" s="50" t="s">
        <v>158</v>
      </c>
      <c r="B22" s="51" t="s">
        <v>43</v>
      </c>
      <c r="C22" s="100">
        <f>SUM(C23:C24)</f>
        <v>104400</v>
      </c>
      <c r="D22" s="100">
        <f>SUM(D23:D24)</f>
        <v>470400</v>
      </c>
      <c r="E22" s="100">
        <f>SUM(E23:E24)</f>
        <v>470400</v>
      </c>
      <c r="F22" s="178"/>
      <c r="I22" s="178"/>
    </row>
    <row r="23" spans="1:9" ht="15">
      <c r="A23" s="136" t="s">
        <v>523</v>
      </c>
      <c r="B23" s="4" t="s">
        <v>43</v>
      </c>
      <c r="C23" s="140">
        <v>0</v>
      </c>
      <c r="D23" s="140">
        <v>366000</v>
      </c>
      <c r="E23" s="140">
        <v>366000</v>
      </c>
      <c r="F23" s="178"/>
      <c r="I23" s="178"/>
    </row>
    <row r="24" spans="1:5" ht="15">
      <c r="A24" s="134" t="s">
        <v>491</v>
      </c>
      <c r="B24" s="4" t="s">
        <v>43</v>
      </c>
      <c r="C24" s="140">
        <v>104400</v>
      </c>
      <c r="D24" s="140">
        <v>104400</v>
      </c>
      <c r="E24" s="140">
        <v>104400</v>
      </c>
    </row>
    <row r="25" spans="1:5" ht="15">
      <c r="A25" s="135" t="s">
        <v>246</v>
      </c>
      <c r="B25" s="51" t="s">
        <v>372</v>
      </c>
      <c r="C25" s="100">
        <f>SUM(C26:C34)</f>
        <v>255720</v>
      </c>
      <c r="D25" s="100">
        <f>SUM(D26:D34)</f>
        <v>302480</v>
      </c>
      <c r="E25" s="100">
        <f>SUM(E26:E34)</f>
        <v>302480</v>
      </c>
    </row>
    <row r="26" spans="1:5" ht="15">
      <c r="A26" s="134" t="s">
        <v>489</v>
      </c>
      <c r="B26" s="4" t="s">
        <v>372</v>
      </c>
      <c r="C26" s="140">
        <v>80640</v>
      </c>
      <c r="D26" s="140">
        <v>80640</v>
      </c>
      <c r="E26" s="140">
        <v>80640</v>
      </c>
    </row>
    <row r="27" spans="1:5" ht="15">
      <c r="A27" s="134" t="s">
        <v>249</v>
      </c>
      <c r="B27" s="4" t="s">
        <v>372</v>
      </c>
      <c r="C27" s="140">
        <v>30000</v>
      </c>
      <c r="D27" s="140">
        <v>30000</v>
      </c>
      <c r="E27" s="140">
        <v>30000</v>
      </c>
    </row>
    <row r="28" spans="1:5" ht="15">
      <c r="A28" s="134" t="s">
        <v>472</v>
      </c>
      <c r="B28" s="4" t="s">
        <v>372</v>
      </c>
      <c r="C28" s="140">
        <v>40000</v>
      </c>
      <c r="D28" s="140">
        <v>40000</v>
      </c>
      <c r="E28" s="140">
        <v>40000</v>
      </c>
    </row>
    <row r="29" spans="1:5" ht="15">
      <c r="A29" s="134" t="s">
        <v>507</v>
      </c>
      <c r="B29" s="4" t="s">
        <v>372</v>
      </c>
      <c r="C29" s="10">
        <v>5780</v>
      </c>
      <c r="D29" s="10">
        <v>5780</v>
      </c>
      <c r="E29" s="10">
        <v>5780</v>
      </c>
    </row>
    <row r="30" spans="1:5" ht="15.75">
      <c r="A30" s="145" t="s">
        <v>508</v>
      </c>
      <c r="B30" s="4" t="s">
        <v>372</v>
      </c>
      <c r="C30" s="146">
        <v>20000</v>
      </c>
      <c r="D30" s="146">
        <v>20000</v>
      </c>
      <c r="E30" s="146">
        <v>20000</v>
      </c>
    </row>
    <row r="31" spans="1:5" ht="15">
      <c r="A31" s="133" t="s">
        <v>490</v>
      </c>
      <c r="B31" s="4" t="s">
        <v>372</v>
      </c>
      <c r="C31" s="140">
        <v>49300</v>
      </c>
      <c r="D31" s="140">
        <v>49300</v>
      </c>
      <c r="E31" s="140">
        <v>49300</v>
      </c>
    </row>
    <row r="32" spans="1:5" ht="15">
      <c r="A32" s="136" t="s">
        <v>492</v>
      </c>
      <c r="B32" s="4" t="s">
        <v>372</v>
      </c>
      <c r="C32" s="140">
        <v>0</v>
      </c>
      <c r="D32" s="140">
        <v>46760</v>
      </c>
      <c r="E32" s="140">
        <v>46760</v>
      </c>
    </row>
    <row r="33" spans="1:5" ht="15">
      <c r="A33" s="136" t="s">
        <v>471</v>
      </c>
      <c r="B33" s="4" t="s">
        <v>372</v>
      </c>
      <c r="C33" s="140">
        <v>30000</v>
      </c>
      <c r="D33" s="140">
        <v>30000</v>
      </c>
      <c r="E33" s="140">
        <v>30000</v>
      </c>
    </row>
    <row r="34" s="49" customFormat="1" ht="15.75"/>
    <row r="38" ht="15">
      <c r="A38" t="s">
        <v>528</v>
      </c>
    </row>
  </sheetData>
  <sheetProtection/>
  <mergeCells count="2">
    <mergeCell ref="A2:C2"/>
    <mergeCell ref="A18:C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>
    <oddHeader>&amp;L&amp;"Times New Roman,Félkövér"&amp;12Fertőboz Község Önkormányzata&amp;C&amp;"Times New Roman,Félkövér"&amp;10 2017. évi Költségvetés módosítása&amp;R&amp;"-,Félkövér"5.melléklet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="130" zoomScaleNormal="130" workbookViewId="0" topLeftCell="B16">
      <selection activeCell="L29" sqref="L29"/>
    </sheetView>
  </sheetViews>
  <sheetFormatPr defaultColWidth="7.8515625" defaultRowHeight="15"/>
  <cols>
    <col min="1" max="1" width="48.8515625" style="26" customWidth="1"/>
    <col min="2" max="2" width="12.57421875" style="26" customWidth="1"/>
    <col min="3" max="3" width="10.7109375" style="28" customWidth="1"/>
    <col min="4" max="4" width="0.71875" style="26" hidden="1" customWidth="1"/>
    <col min="5" max="5" width="13.140625" style="26" customWidth="1"/>
    <col min="6" max="6" width="48.7109375" style="26" customWidth="1"/>
    <col min="7" max="8" width="14.57421875" style="26" customWidth="1"/>
    <col min="9" max="9" width="10.8515625" style="26" customWidth="1"/>
    <col min="10" max="16384" width="7.8515625" style="26" customWidth="1"/>
  </cols>
  <sheetData>
    <row r="1" ht="23.25" customHeight="1"/>
    <row r="2" spans="1:8" ht="12" customHeight="1">
      <c r="A2" s="228" t="s">
        <v>501</v>
      </c>
      <c r="B2" s="228"/>
      <c r="C2" s="228"/>
      <c r="D2" s="228"/>
      <c r="E2" s="228"/>
      <c r="F2" s="228"/>
      <c r="G2" s="228"/>
      <c r="H2" s="228"/>
    </row>
    <row r="3" spans="1:8" ht="49.5" customHeight="1" thickBot="1">
      <c r="A3" s="229"/>
      <c r="B3" s="229"/>
      <c r="C3" s="229"/>
      <c r="D3" s="229"/>
      <c r="E3" s="229"/>
      <c r="F3" s="229"/>
      <c r="G3" s="229"/>
      <c r="H3" s="229"/>
    </row>
    <row r="4" spans="1:9" ht="21" customHeight="1">
      <c r="A4" s="232" t="s">
        <v>214</v>
      </c>
      <c r="B4" s="233"/>
      <c r="C4" s="233"/>
      <c r="D4" s="130"/>
      <c r="E4" s="187"/>
      <c r="F4" s="230" t="s">
        <v>215</v>
      </c>
      <c r="G4" s="231"/>
      <c r="H4" s="231"/>
      <c r="I4" s="194"/>
    </row>
    <row r="5" spans="1:9" ht="24" customHeight="1">
      <c r="A5" s="52" t="s">
        <v>216</v>
      </c>
      <c r="B5" s="226">
        <v>2017</v>
      </c>
      <c r="C5" s="227"/>
      <c r="D5" s="125"/>
      <c r="E5" s="180"/>
      <c r="F5" s="52" t="s">
        <v>217</v>
      </c>
      <c r="G5" s="226">
        <v>2017</v>
      </c>
      <c r="H5" s="227"/>
      <c r="I5" s="195"/>
    </row>
    <row r="6" spans="1:9" ht="18" customHeight="1">
      <c r="A6" s="53"/>
      <c r="B6" s="126" t="s">
        <v>17</v>
      </c>
      <c r="C6" s="54" t="s">
        <v>474</v>
      </c>
      <c r="D6" s="74"/>
      <c r="E6" s="180" t="s">
        <v>532</v>
      </c>
      <c r="F6" s="196"/>
      <c r="G6" s="125" t="s">
        <v>475</v>
      </c>
      <c r="H6" s="72" t="s">
        <v>474</v>
      </c>
      <c r="I6" s="200" t="s">
        <v>532</v>
      </c>
    </row>
    <row r="7" spans="1:9" ht="18" customHeight="1">
      <c r="A7" s="53"/>
      <c r="B7" s="73"/>
      <c r="C7" s="54"/>
      <c r="D7" s="74"/>
      <c r="E7" s="188"/>
      <c r="F7" s="196"/>
      <c r="G7" s="74"/>
      <c r="H7" s="72"/>
      <c r="I7" s="201"/>
    </row>
    <row r="8" spans="1:9" ht="12.75">
      <c r="A8" s="53" t="s">
        <v>196</v>
      </c>
      <c r="B8" s="63">
        <v>12590279</v>
      </c>
      <c r="C8" s="55">
        <v>14759559</v>
      </c>
      <c r="D8" s="62"/>
      <c r="E8" s="189">
        <v>14735559</v>
      </c>
      <c r="F8" s="53" t="s">
        <v>218</v>
      </c>
      <c r="G8" s="69">
        <v>6738842</v>
      </c>
      <c r="H8" s="69">
        <v>6738842</v>
      </c>
      <c r="I8" s="201">
        <v>7725655</v>
      </c>
    </row>
    <row r="9" spans="1:9" ht="12.75">
      <c r="A9" s="53" t="s">
        <v>237</v>
      </c>
      <c r="B9" s="63">
        <v>11788000</v>
      </c>
      <c r="C9" s="55">
        <v>14282743</v>
      </c>
      <c r="D9" s="62"/>
      <c r="E9" s="189">
        <v>14929600</v>
      </c>
      <c r="F9" s="53" t="s">
        <v>219</v>
      </c>
      <c r="G9" s="69">
        <v>1434335</v>
      </c>
      <c r="H9" s="69">
        <v>1455641</v>
      </c>
      <c r="I9" s="201">
        <v>2182990</v>
      </c>
    </row>
    <row r="10" spans="1:9" ht="12.75">
      <c r="A10" s="53" t="s">
        <v>201</v>
      </c>
      <c r="B10" s="63">
        <v>6031456</v>
      </c>
      <c r="C10" s="63">
        <v>6031456</v>
      </c>
      <c r="D10" s="62"/>
      <c r="E10" s="189">
        <v>6036456</v>
      </c>
      <c r="F10" s="53" t="s">
        <v>230</v>
      </c>
      <c r="G10" s="69">
        <v>9806600</v>
      </c>
      <c r="H10" s="69">
        <v>11173452</v>
      </c>
      <c r="I10" s="201">
        <v>11251211</v>
      </c>
    </row>
    <row r="11" spans="1:9" ht="12.75">
      <c r="A11" s="53" t="s">
        <v>239</v>
      </c>
      <c r="B11" s="63">
        <v>0</v>
      </c>
      <c r="C11" s="55">
        <v>0</v>
      </c>
      <c r="D11" s="62"/>
      <c r="E11" s="189"/>
      <c r="F11" s="53" t="s">
        <v>231</v>
      </c>
      <c r="G11" s="69">
        <v>1370000</v>
      </c>
      <c r="H11" s="69">
        <v>1370000</v>
      </c>
      <c r="I11" s="201">
        <v>1320000</v>
      </c>
    </row>
    <row r="12" spans="1:9" ht="12.75">
      <c r="A12" s="53" t="s">
        <v>241</v>
      </c>
      <c r="B12" s="63"/>
      <c r="C12" s="55"/>
      <c r="D12" s="62"/>
      <c r="E12" s="189"/>
      <c r="F12" s="53" t="s">
        <v>232</v>
      </c>
      <c r="G12" s="69">
        <v>1023341</v>
      </c>
      <c r="H12" s="69">
        <v>2947683</v>
      </c>
      <c r="I12" s="201">
        <v>2520001</v>
      </c>
    </row>
    <row r="13" spans="1:9" ht="12.75">
      <c r="A13" s="56" t="s">
        <v>235</v>
      </c>
      <c r="B13" s="64"/>
      <c r="C13" s="55"/>
      <c r="D13" s="62"/>
      <c r="E13" s="190"/>
      <c r="F13" s="197" t="s">
        <v>235</v>
      </c>
      <c r="G13" s="70"/>
      <c r="H13" s="69"/>
      <c r="I13" s="201"/>
    </row>
    <row r="14" spans="1:9" ht="12.75">
      <c r="A14" s="56" t="s">
        <v>247</v>
      </c>
      <c r="B14" s="76"/>
      <c r="C14" s="55">
        <f>SUM(B14)</f>
        <v>0</v>
      </c>
      <c r="D14" s="62"/>
      <c r="E14" s="189"/>
      <c r="F14" s="53" t="s">
        <v>483</v>
      </c>
      <c r="G14" s="69">
        <v>502915</v>
      </c>
      <c r="H14" s="69">
        <v>502915</v>
      </c>
      <c r="I14" s="201">
        <v>502915</v>
      </c>
    </row>
    <row r="15" spans="1:9" ht="12.75">
      <c r="A15" s="53" t="s">
        <v>482</v>
      </c>
      <c r="B15" s="63">
        <v>0</v>
      </c>
      <c r="C15" s="55">
        <v>526943</v>
      </c>
      <c r="D15" s="62"/>
      <c r="E15" s="189"/>
      <c r="F15" s="53"/>
      <c r="G15" s="69"/>
      <c r="H15" s="69">
        <f>SUM(F15)</f>
        <v>0</v>
      </c>
      <c r="I15" s="201"/>
    </row>
    <row r="16" spans="1:9" ht="12.75">
      <c r="A16" s="53"/>
      <c r="B16" s="63"/>
      <c r="C16" s="59"/>
      <c r="D16" s="62"/>
      <c r="E16" s="189"/>
      <c r="F16" s="53"/>
      <c r="G16" s="69"/>
      <c r="H16" s="69">
        <f>SUM(F16)</f>
        <v>0</v>
      </c>
      <c r="I16" s="201"/>
    </row>
    <row r="17" spans="1:9" ht="15" customHeight="1">
      <c r="A17" s="57" t="s">
        <v>220</v>
      </c>
      <c r="B17" s="65">
        <f>SUM(B8:B15)</f>
        <v>30409735</v>
      </c>
      <c r="C17" s="65">
        <f>SUM(C8:C15)</f>
        <v>35600701</v>
      </c>
      <c r="D17" s="65">
        <f>SUM(D8:D15)</f>
        <v>0</v>
      </c>
      <c r="E17" s="192">
        <f>SUM(E8:E15)</f>
        <v>35701615</v>
      </c>
      <c r="F17" s="57" t="s">
        <v>221</v>
      </c>
      <c r="G17" s="71">
        <f>SUM(G8:G16)</f>
        <v>20876033</v>
      </c>
      <c r="H17" s="71">
        <f>SUM(H8:H16)</f>
        <v>24188533</v>
      </c>
      <c r="I17" s="198">
        <f>SUM(I8:I16)</f>
        <v>25502772</v>
      </c>
    </row>
    <row r="18" spans="1:9" ht="13.5" customHeight="1">
      <c r="A18" s="58"/>
      <c r="B18" s="66"/>
      <c r="C18" s="55"/>
      <c r="D18" s="62"/>
      <c r="E18" s="189"/>
      <c r="F18" s="53"/>
      <c r="G18" s="69"/>
      <c r="H18" s="191"/>
      <c r="I18" s="201"/>
    </row>
    <row r="19" spans="1:9" ht="21" customHeight="1">
      <c r="A19" s="52" t="s">
        <v>222</v>
      </c>
      <c r="B19" s="67"/>
      <c r="C19" s="59"/>
      <c r="D19" s="62"/>
      <c r="E19" s="189"/>
      <c r="F19" s="52" t="s">
        <v>223</v>
      </c>
      <c r="G19" s="72"/>
      <c r="H19" s="191"/>
      <c r="I19" s="201"/>
    </row>
    <row r="20" spans="1:9" ht="21" customHeight="1">
      <c r="A20" s="52"/>
      <c r="B20" s="67"/>
      <c r="C20" s="59"/>
      <c r="D20" s="62"/>
      <c r="E20" s="189"/>
      <c r="F20" s="52"/>
      <c r="G20" s="97"/>
      <c r="H20" s="191"/>
      <c r="I20" s="201"/>
    </row>
    <row r="21" spans="1:9" ht="11.25" customHeight="1">
      <c r="A21" s="56" t="s">
        <v>236</v>
      </c>
      <c r="B21" s="76">
        <v>0</v>
      </c>
      <c r="C21" s="76">
        <v>867579</v>
      </c>
      <c r="D21" s="62"/>
      <c r="E21" s="189"/>
      <c r="F21" s="53" t="s">
        <v>225</v>
      </c>
      <c r="G21" s="69">
        <v>5043620</v>
      </c>
      <c r="H21" s="69">
        <v>7790859</v>
      </c>
      <c r="I21" s="201">
        <v>6718936</v>
      </c>
    </row>
    <row r="22" spans="1:9" ht="12.75">
      <c r="A22" s="53" t="s">
        <v>238</v>
      </c>
      <c r="B22" s="76">
        <v>0</v>
      </c>
      <c r="C22" s="76">
        <v>1194</v>
      </c>
      <c r="D22" s="62"/>
      <c r="E22" s="189"/>
      <c r="F22" s="53" t="s">
        <v>233</v>
      </c>
      <c r="G22" s="69">
        <v>1362380</v>
      </c>
      <c r="H22" s="69">
        <v>1362380</v>
      </c>
      <c r="I22" s="201">
        <v>1488200</v>
      </c>
    </row>
    <row r="23" spans="1:9" ht="12.75">
      <c r="A23" s="53" t="s">
        <v>240</v>
      </c>
      <c r="B23" s="76">
        <v>117578</v>
      </c>
      <c r="C23" s="101">
        <v>117578</v>
      </c>
      <c r="D23" s="62"/>
      <c r="E23" s="189">
        <v>117578</v>
      </c>
      <c r="F23" s="53" t="s">
        <v>224</v>
      </c>
      <c r="G23" s="69">
        <v>3631061</v>
      </c>
      <c r="H23" s="69">
        <v>3631061</v>
      </c>
      <c r="I23" s="201">
        <v>2488066</v>
      </c>
    </row>
    <row r="24" spans="1:9" ht="12.75">
      <c r="A24" s="53" t="s">
        <v>241</v>
      </c>
      <c r="B24" s="76">
        <v>1366161</v>
      </c>
      <c r="C24" s="76">
        <v>1366161</v>
      </c>
      <c r="D24" s="62"/>
      <c r="E24" s="189">
        <v>1366161</v>
      </c>
      <c r="F24" s="53" t="s">
        <v>234</v>
      </c>
      <c r="G24" s="69">
        <v>980380</v>
      </c>
      <c r="H24" s="69">
        <v>980380</v>
      </c>
      <c r="I24" s="201">
        <v>987380</v>
      </c>
    </row>
    <row r="25" spans="1:9" ht="12.75">
      <c r="A25" s="53"/>
      <c r="B25" s="76"/>
      <c r="C25" s="59"/>
      <c r="D25" s="62"/>
      <c r="E25" s="189"/>
      <c r="F25" s="53" t="s">
        <v>15</v>
      </c>
      <c r="G25" s="69"/>
      <c r="H25" s="191"/>
      <c r="I25" s="201"/>
    </row>
    <row r="26" spans="1:9" ht="12.75">
      <c r="A26" s="53"/>
      <c r="B26" s="63"/>
      <c r="C26" s="59"/>
      <c r="D26" s="62"/>
      <c r="E26" s="189"/>
      <c r="F26" s="53"/>
      <c r="G26" s="69"/>
      <c r="H26" s="191"/>
      <c r="I26" s="201"/>
    </row>
    <row r="27" spans="1:9" ht="14.25" customHeight="1">
      <c r="A27" s="57" t="s">
        <v>226</v>
      </c>
      <c r="B27" s="65">
        <f>SUM(B21:B26)</f>
        <v>1483739</v>
      </c>
      <c r="C27" s="65">
        <f>SUM(C21:C26)</f>
        <v>2352512</v>
      </c>
      <c r="D27" s="65">
        <f>SUM(D21:D26)</f>
        <v>0</v>
      </c>
      <c r="E27" s="192">
        <f>SUM(E21:E26)</f>
        <v>1483739</v>
      </c>
      <c r="F27" s="57" t="s">
        <v>227</v>
      </c>
      <c r="G27" s="71">
        <f>SUM(G21:G26)</f>
        <v>11017441</v>
      </c>
      <c r="H27" s="71">
        <f>SUM(H21:H26)</f>
        <v>13764680</v>
      </c>
      <c r="I27" s="198">
        <f>SUM(I21:I26)</f>
        <v>11682582</v>
      </c>
    </row>
    <row r="28" spans="1:9" ht="19.5" customHeight="1">
      <c r="A28" s="53"/>
      <c r="B28" s="63"/>
      <c r="C28" s="55"/>
      <c r="D28" s="62"/>
      <c r="E28" s="189"/>
      <c r="F28" s="53"/>
      <c r="G28" s="62"/>
      <c r="H28" s="69">
        <f>SUM(F28)</f>
        <v>0</v>
      </c>
      <c r="I28" s="195"/>
    </row>
    <row r="29" spans="1:9" ht="13.5" thickBot="1">
      <c r="A29" s="60" t="s">
        <v>228</v>
      </c>
      <c r="B29" s="68">
        <f>SUM(B17+B27)</f>
        <v>31893474</v>
      </c>
      <c r="C29" s="68">
        <f>SUM(C17+C27)</f>
        <v>37953213</v>
      </c>
      <c r="D29" s="68">
        <f>SUM(D17+D27)</f>
        <v>0</v>
      </c>
      <c r="E29" s="193">
        <f>SUM(E17+E27)</f>
        <v>37185354</v>
      </c>
      <c r="F29" s="60" t="s">
        <v>229</v>
      </c>
      <c r="G29" s="75">
        <f>SUM(G17+G27)</f>
        <v>31893474</v>
      </c>
      <c r="H29" s="75">
        <f>SUM(H17+H27)</f>
        <v>37953213</v>
      </c>
      <c r="I29" s="199">
        <f>SUM(I17+I27)</f>
        <v>37185354</v>
      </c>
    </row>
    <row r="30" spans="1:8" ht="12.75">
      <c r="A30" s="40"/>
      <c r="B30" s="40"/>
      <c r="C30" s="61"/>
      <c r="D30" s="40"/>
      <c r="E30" s="40"/>
      <c r="F30" s="40"/>
      <c r="G30" s="40"/>
      <c r="H30" s="40"/>
    </row>
    <row r="34" ht="12.75">
      <c r="A34" s="26" t="s">
        <v>527</v>
      </c>
    </row>
  </sheetData>
  <sheetProtection/>
  <mergeCells count="6">
    <mergeCell ref="G5:H5"/>
    <mergeCell ref="A2:H2"/>
    <mergeCell ref="A3:H3"/>
    <mergeCell ref="F4:H4"/>
    <mergeCell ref="B5:C5"/>
    <mergeCell ref="A4:C4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75" r:id="rId1"/>
  <headerFooter>
    <oddHeader>&amp;L&amp;"Times New Roman,Félkövér"&amp;14Fertőboz Község Önkormányzata&amp;C&amp;"Times New Roman,Félkövér"&amp;12 2017. évi Költségvetés módosítása&amp;R6.melléklet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</cp:lastModifiedBy>
  <cp:lastPrinted>2018-05-28T07:33:38Z</cp:lastPrinted>
  <dcterms:created xsi:type="dcterms:W3CDTF">2014-01-03T21:48:14Z</dcterms:created>
  <dcterms:modified xsi:type="dcterms:W3CDTF">2018-05-28T07:33:47Z</dcterms:modified>
  <cp:category/>
  <cp:version/>
  <cp:contentType/>
  <cp:contentStatus/>
</cp:coreProperties>
</file>